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CorsiDocenzaUniba\TLB\Materiale\"/>
    </mc:Choice>
  </mc:AlternateContent>
  <xr:revisionPtr revIDLastSave="0" documentId="13_ncr:1_{FC5415D8-E348-49DF-8074-19B7D6D361A3}" xr6:coauthVersionLast="44" xr6:coauthVersionMax="44" xr10:uidLastSave="{00000000-0000-0000-0000-000000000000}"/>
  <bookViews>
    <workbookView xWindow="22932" yWindow="-108" windowWidth="23256" windowHeight="14616" xr2:uid="{9CA75AC8-04D6-4931-8C6F-798BF00B4124}"/>
  </bookViews>
  <sheets>
    <sheet name="Dati" sheetId="8" r:id="rId1"/>
    <sheet name="FoglioSupportoOutliers" sheetId="9" r:id="rId2"/>
  </sheets>
  <definedNames>
    <definedName name="_xlchart.v1.0" hidden="1">Dati!$D$6:$D$56</definedName>
    <definedName name="_xlchart.v1.1" hidden="1">Dati!$E$6:$E$56</definedName>
    <definedName name="_xlchart.v1.2" hidden="1">Dati!$F$6:$F$56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9" l="1"/>
  <c r="T4" i="9"/>
  <c r="U4" i="9"/>
  <c r="V4" i="9"/>
  <c r="W4" i="9"/>
  <c r="X4" i="9"/>
  <c r="S5" i="9"/>
  <c r="T5" i="9"/>
  <c r="U5" i="9"/>
  <c r="V5" i="9"/>
  <c r="W5" i="9"/>
  <c r="X5" i="9"/>
  <c r="S6" i="9"/>
  <c r="T6" i="9"/>
  <c r="U6" i="9"/>
  <c r="V6" i="9"/>
  <c r="W6" i="9"/>
  <c r="X6" i="9"/>
  <c r="S7" i="9"/>
  <c r="T7" i="9"/>
  <c r="U7" i="9"/>
  <c r="V7" i="9"/>
  <c r="W7" i="9"/>
  <c r="X7" i="9"/>
  <c r="S8" i="9"/>
  <c r="T8" i="9"/>
  <c r="U8" i="9"/>
  <c r="V8" i="9"/>
  <c r="W8" i="9"/>
  <c r="X8" i="9"/>
  <c r="S9" i="9"/>
  <c r="T9" i="9"/>
  <c r="U9" i="9"/>
  <c r="V9" i="9"/>
  <c r="W9" i="9"/>
  <c r="X9" i="9"/>
  <c r="S10" i="9"/>
  <c r="T10" i="9"/>
  <c r="U10" i="9"/>
  <c r="V10" i="9"/>
  <c r="W10" i="9"/>
  <c r="X10" i="9"/>
  <c r="S11" i="9"/>
  <c r="T11" i="9"/>
  <c r="U11" i="9"/>
  <c r="V11" i="9"/>
  <c r="W11" i="9"/>
  <c r="X11" i="9"/>
  <c r="S12" i="9"/>
  <c r="T12" i="9"/>
  <c r="U12" i="9"/>
  <c r="V12" i="9"/>
  <c r="W12" i="9"/>
  <c r="X12" i="9"/>
  <c r="S13" i="9"/>
  <c r="T13" i="9"/>
  <c r="U13" i="9"/>
  <c r="V13" i="9"/>
  <c r="W13" i="9"/>
  <c r="X13" i="9"/>
  <c r="S14" i="9"/>
  <c r="T14" i="9"/>
  <c r="U14" i="9"/>
  <c r="V14" i="9"/>
  <c r="W14" i="9"/>
  <c r="X14" i="9"/>
  <c r="S15" i="9"/>
  <c r="T15" i="9"/>
  <c r="U15" i="9"/>
  <c r="V15" i="9"/>
  <c r="W15" i="9"/>
  <c r="X15" i="9"/>
  <c r="S16" i="9"/>
  <c r="T16" i="9"/>
  <c r="U16" i="9"/>
  <c r="V16" i="9"/>
  <c r="W16" i="9"/>
  <c r="X16" i="9"/>
  <c r="S17" i="9"/>
  <c r="T17" i="9"/>
  <c r="U17" i="9"/>
  <c r="V17" i="9"/>
  <c r="W17" i="9"/>
  <c r="X17" i="9"/>
  <c r="S18" i="9"/>
  <c r="T18" i="9"/>
  <c r="U18" i="9"/>
  <c r="V18" i="9"/>
  <c r="W18" i="9"/>
  <c r="X18" i="9"/>
  <c r="S19" i="9"/>
  <c r="T19" i="9"/>
  <c r="U19" i="9"/>
  <c r="V19" i="9"/>
  <c r="W19" i="9"/>
  <c r="X19" i="9"/>
  <c r="S20" i="9"/>
  <c r="T20" i="9"/>
  <c r="U20" i="9"/>
  <c r="V20" i="9"/>
  <c r="W20" i="9"/>
  <c r="X20" i="9"/>
  <c r="S21" i="9"/>
  <c r="T21" i="9"/>
  <c r="U21" i="9"/>
  <c r="V21" i="9"/>
  <c r="W21" i="9"/>
  <c r="X21" i="9"/>
  <c r="S22" i="9"/>
  <c r="T22" i="9"/>
  <c r="U22" i="9"/>
  <c r="V22" i="9"/>
  <c r="W22" i="9"/>
  <c r="X22" i="9"/>
  <c r="S23" i="9"/>
  <c r="T23" i="9"/>
  <c r="U23" i="9"/>
  <c r="V23" i="9"/>
  <c r="W23" i="9"/>
  <c r="X23" i="9"/>
  <c r="S24" i="9"/>
  <c r="T24" i="9"/>
  <c r="U24" i="9"/>
  <c r="V24" i="9"/>
  <c r="W24" i="9"/>
  <c r="X24" i="9"/>
  <c r="S25" i="9"/>
  <c r="T25" i="9"/>
  <c r="U25" i="9"/>
  <c r="V25" i="9"/>
  <c r="W25" i="9"/>
  <c r="X25" i="9"/>
  <c r="S26" i="9"/>
  <c r="T26" i="9"/>
  <c r="U26" i="9"/>
  <c r="V26" i="9"/>
  <c r="W26" i="9"/>
  <c r="X26" i="9"/>
  <c r="S27" i="9"/>
  <c r="T27" i="9"/>
  <c r="U27" i="9"/>
  <c r="V27" i="9"/>
  <c r="W27" i="9"/>
  <c r="X27" i="9"/>
  <c r="S28" i="9"/>
  <c r="T28" i="9"/>
  <c r="U28" i="9"/>
  <c r="V28" i="9"/>
  <c r="W28" i="9"/>
  <c r="X28" i="9"/>
  <c r="S29" i="9"/>
  <c r="T29" i="9"/>
  <c r="U29" i="9"/>
  <c r="V29" i="9"/>
  <c r="W29" i="9"/>
  <c r="X29" i="9"/>
  <c r="S30" i="9"/>
  <c r="T30" i="9"/>
  <c r="U30" i="9"/>
  <c r="V30" i="9"/>
  <c r="W30" i="9"/>
  <c r="X30" i="9"/>
  <c r="S31" i="9"/>
  <c r="T31" i="9"/>
  <c r="U31" i="9"/>
  <c r="V31" i="9"/>
  <c r="W31" i="9"/>
  <c r="X31" i="9"/>
  <c r="S32" i="9"/>
  <c r="T32" i="9"/>
  <c r="U32" i="9"/>
  <c r="V32" i="9"/>
  <c r="W32" i="9"/>
  <c r="X32" i="9"/>
  <c r="S33" i="9"/>
  <c r="T33" i="9"/>
  <c r="U33" i="9"/>
  <c r="V33" i="9"/>
  <c r="W33" i="9"/>
  <c r="X33" i="9"/>
  <c r="S34" i="9"/>
  <c r="T34" i="9"/>
  <c r="U34" i="9"/>
  <c r="V34" i="9"/>
  <c r="W34" i="9"/>
  <c r="X34" i="9"/>
  <c r="S35" i="9"/>
  <c r="T35" i="9"/>
  <c r="U35" i="9"/>
  <c r="V35" i="9"/>
  <c r="W35" i="9"/>
  <c r="X35" i="9"/>
  <c r="S36" i="9"/>
  <c r="T36" i="9"/>
  <c r="U36" i="9"/>
  <c r="V36" i="9"/>
  <c r="W36" i="9"/>
  <c r="X36" i="9"/>
  <c r="S37" i="9"/>
  <c r="T37" i="9"/>
  <c r="U37" i="9"/>
  <c r="V37" i="9"/>
  <c r="W37" i="9"/>
  <c r="X37" i="9"/>
  <c r="S38" i="9"/>
  <c r="T38" i="9"/>
  <c r="U38" i="9"/>
  <c r="V38" i="9"/>
  <c r="W38" i="9"/>
  <c r="X38" i="9"/>
  <c r="S39" i="9"/>
  <c r="T39" i="9"/>
  <c r="U39" i="9"/>
  <c r="V39" i="9"/>
  <c r="W39" i="9"/>
  <c r="X39" i="9"/>
  <c r="S40" i="9"/>
  <c r="T40" i="9"/>
  <c r="U40" i="9"/>
  <c r="V40" i="9"/>
  <c r="W40" i="9"/>
  <c r="X40" i="9"/>
  <c r="S41" i="9"/>
  <c r="T41" i="9"/>
  <c r="U41" i="9"/>
  <c r="V41" i="9"/>
  <c r="W41" i="9"/>
  <c r="X41" i="9"/>
  <c r="S42" i="9"/>
  <c r="T42" i="9"/>
  <c r="U42" i="9"/>
  <c r="V42" i="9"/>
  <c r="W42" i="9"/>
  <c r="X42" i="9"/>
  <c r="S43" i="9"/>
  <c r="T43" i="9"/>
  <c r="U43" i="9"/>
  <c r="V43" i="9"/>
  <c r="W43" i="9"/>
  <c r="X43" i="9"/>
  <c r="S44" i="9"/>
  <c r="T44" i="9"/>
  <c r="U44" i="9"/>
  <c r="V44" i="9"/>
  <c r="W44" i="9"/>
  <c r="X44" i="9"/>
  <c r="S45" i="9"/>
  <c r="T45" i="9"/>
  <c r="U45" i="9"/>
  <c r="V45" i="9"/>
  <c r="W45" i="9"/>
  <c r="X45" i="9"/>
  <c r="S46" i="9"/>
  <c r="T46" i="9"/>
  <c r="U46" i="9"/>
  <c r="V46" i="9"/>
  <c r="W46" i="9"/>
  <c r="X46" i="9"/>
  <c r="S47" i="9"/>
  <c r="T47" i="9"/>
  <c r="U47" i="9"/>
  <c r="V47" i="9"/>
  <c r="W47" i="9"/>
  <c r="X47" i="9"/>
  <c r="S48" i="9"/>
  <c r="T48" i="9"/>
  <c r="U48" i="9"/>
  <c r="V48" i="9"/>
  <c r="W48" i="9"/>
  <c r="X48" i="9"/>
  <c r="S49" i="9"/>
  <c r="T49" i="9"/>
  <c r="U49" i="9"/>
  <c r="V49" i="9"/>
  <c r="W49" i="9"/>
  <c r="X49" i="9"/>
  <c r="S50" i="9"/>
  <c r="T50" i="9"/>
  <c r="U50" i="9"/>
  <c r="V50" i="9"/>
  <c r="W50" i="9"/>
  <c r="X50" i="9"/>
  <c r="S51" i="9"/>
  <c r="T51" i="9"/>
  <c r="U51" i="9"/>
  <c r="V51" i="9"/>
  <c r="W51" i="9"/>
  <c r="X51" i="9"/>
  <c r="S52" i="9"/>
  <c r="T52" i="9"/>
  <c r="U52" i="9"/>
  <c r="V52" i="9"/>
  <c r="W52" i="9"/>
  <c r="X52" i="9"/>
  <c r="S53" i="9"/>
  <c r="T53" i="9"/>
  <c r="U53" i="9"/>
  <c r="V53" i="9"/>
  <c r="W53" i="9"/>
  <c r="X53" i="9"/>
  <c r="V3" i="9"/>
  <c r="U3" i="9"/>
  <c r="T3" i="9"/>
  <c r="S3" i="9"/>
  <c r="W3" i="9"/>
  <c r="K4" i="9"/>
  <c r="L4" i="9"/>
  <c r="M4" i="9"/>
  <c r="N4" i="9"/>
  <c r="O4" i="9"/>
  <c r="P4" i="9"/>
  <c r="K5" i="9"/>
  <c r="L5" i="9"/>
  <c r="M5" i="9"/>
  <c r="N5" i="9"/>
  <c r="O5" i="9"/>
  <c r="P5" i="9"/>
  <c r="K6" i="9"/>
  <c r="L6" i="9"/>
  <c r="M6" i="9"/>
  <c r="N6" i="9"/>
  <c r="O6" i="9"/>
  <c r="P6" i="9"/>
  <c r="K7" i="9"/>
  <c r="L7" i="9"/>
  <c r="M7" i="9"/>
  <c r="N7" i="9"/>
  <c r="O7" i="9"/>
  <c r="P7" i="9"/>
  <c r="K8" i="9"/>
  <c r="L8" i="9"/>
  <c r="M8" i="9"/>
  <c r="N8" i="9"/>
  <c r="O8" i="9"/>
  <c r="P8" i="9"/>
  <c r="K9" i="9"/>
  <c r="L9" i="9"/>
  <c r="M9" i="9"/>
  <c r="N9" i="9"/>
  <c r="O9" i="9"/>
  <c r="P9" i="9"/>
  <c r="K10" i="9"/>
  <c r="L10" i="9"/>
  <c r="M10" i="9"/>
  <c r="N10" i="9"/>
  <c r="O10" i="9"/>
  <c r="P10" i="9"/>
  <c r="K11" i="9"/>
  <c r="L11" i="9"/>
  <c r="M11" i="9"/>
  <c r="N11" i="9"/>
  <c r="O11" i="9"/>
  <c r="P11" i="9"/>
  <c r="K12" i="9"/>
  <c r="L12" i="9"/>
  <c r="M12" i="9"/>
  <c r="N12" i="9"/>
  <c r="O12" i="9"/>
  <c r="P12" i="9"/>
  <c r="K13" i="9"/>
  <c r="L13" i="9"/>
  <c r="M13" i="9"/>
  <c r="N13" i="9"/>
  <c r="O13" i="9"/>
  <c r="P13" i="9"/>
  <c r="K14" i="9"/>
  <c r="L14" i="9"/>
  <c r="M14" i="9"/>
  <c r="N14" i="9"/>
  <c r="O14" i="9"/>
  <c r="P14" i="9"/>
  <c r="K15" i="9"/>
  <c r="L15" i="9"/>
  <c r="M15" i="9"/>
  <c r="N15" i="9"/>
  <c r="O15" i="9"/>
  <c r="P15" i="9"/>
  <c r="K16" i="9"/>
  <c r="L16" i="9"/>
  <c r="M16" i="9"/>
  <c r="N16" i="9"/>
  <c r="O16" i="9"/>
  <c r="P16" i="9"/>
  <c r="K17" i="9"/>
  <c r="L17" i="9"/>
  <c r="M17" i="9"/>
  <c r="N17" i="9"/>
  <c r="O17" i="9"/>
  <c r="P17" i="9"/>
  <c r="K18" i="9"/>
  <c r="L18" i="9"/>
  <c r="M18" i="9"/>
  <c r="N18" i="9"/>
  <c r="O18" i="9"/>
  <c r="P18" i="9"/>
  <c r="K19" i="9"/>
  <c r="L19" i="9"/>
  <c r="M19" i="9"/>
  <c r="N19" i="9"/>
  <c r="O19" i="9"/>
  <c r="P19" i="9"/>
  <c r="K20" i="9"/>
  <c r="L20" i="9"/>
  <c r="M20" i="9"/>
  <c r="N20" i="9"/>
  <c r="O20" i="9"/>
  <c r="P20" i="9"/>
  <c r="K21" i="9"/>
  <c r="L21" i="9"/>
  <c r="M21" i="9"/>
  <c r="N21" i="9"/>
  <c r="O21" i="9"/>
  <c r="P21" i="9"/>
  <c r="K22" i="9"/>
  <c r="L22" i="9"/>
  <c r="M22" i="9"/>
  <c r="N22" i="9"/>
  <c r="O22" i="9"/>
  <c r="P22" i="9"/>
  <c r="K23" i="9"/>
  <c r="L23" i="9"/>
  <c r="M23" i="9"/>
  <c r="N23" i="9"/>
  <c r="O23" i="9"/>
  <c r="P23" i="9"/>
  <c r="K24" i="9"/>
  <c r="L24" i="9"/>
  <c r="M24" i="9"/>
  <c r="N24" i="9"/>
  <c r="O24" i="9"/>
  <c r="P24" i="9"/>
  <c r="K25" i="9"/>
  <c r="L25" i="9"/>
  <c r="M25" i="9"/>
  <c r="N25" i="9"/>
  <c r="O25" i="9"/>
  <c r="P25" i="9"/>
  <c r="K26" i="9"/>
  <c r="L26" i="9"/>
  <c r="M26" i="9"/>
  <c r="N26" i="9"/>
  <c r="O26" i="9"/>
  <c r="P26" i="9"/>
  <c r="K27" i="9"/>
  <c r="L27" i="9"/>
  <c r="M27" i="9"/>
  <c r="N27" i="9"/>
  <c r="O27" i="9"/>
  <c r="P27" i="9"/>
  <c r="K28" i="9"/>
  <c r="L28" i="9"/>
  <c r="M28" i="9"/>
  <c r="N28" i="9"/>
  <c r="O28" i="9"/>
  <c r="P28" i="9"/>
  <c r="K29" i="9"/>
  <c r="L29" i="9"/>
  <c r="M29" i="9"/>
  <c r="N29" i="9"/>
  <c r="O29" i="9"/>
  <c r="P29" i="9"/>
  <c r="K30" i="9"/>
  <c r="L30" i="9"/>
  <c r="M30" i="9"/>
  <c r="N30" i="9"/>
  <c r="O30" i="9"/>
  <c r="P30" i="9"/>
  <c r="K31" i="9"/>
  <c r="L31" i="9"/>
  <c r="M31" i="9"/>
  <c r="N31" i="9"/>
  <c r="O31" i="9"/>
  <c r="P31" i="9"/>
  <c r="K32" i="9"/>
  <c r="L32" i="9"/>
  <c r="M32" i="9"/>
  <c r="N32" i="9"/>
  <c r="O32" i="9"/>
  <c r="P32" i="9"/>
  <c r="K33" i="9"/>
  <c r="L33" i="9"/>
  <c r="M33" i="9"/>
  <c r="N33" i="9"/>
  <c r="O33" i="9"/>
  <c r="P33" i="9"/>
  <c r="K34" i="9"/>
  <c r="L34" i="9"/>
  <c r="M34" i="9"/>
  <c r="N34" i="9"/>
  <c r="O34" i="9"/>
  <c r="P34" i="9"/>
  <c r="K35" i="9"/>
  <c r="L35" i="9"/>
  <c r="M35" i="9"/>
  <c r="N35" i="9"/>
  <c r="O35" i="9"/>
  <c r="P35" i="9"/>
  <c r="K36" i="9"/>
  <c r="L36" i="9"/>
  <c r="M36" i="9"/>
  <c r="N36" i="9"/>
  <c r="O36" i="9"/>
  <c r="P36" i="9"/>
  <c r="K37" i="9"/>
  <c r="L37" i="9"/>
  <c r="M37" i="9"/>
  <c r="N37" i="9"/>
  <c r="O37" i="9"/>
  <c r="P37" i="9"/>
  <c r="K38" i="9"/>
  <c r="L38" i="9"/>
  <c r="M38" i="9"/>
  <c r="N38" i="9"/>
  <c r="O38" i="9"/>
  <c r="P38" i="9"/>
  <c r="K39" i="9"/>
  <c r="L39" i="9"/>
  <c r="M39" i="9"/>
  <c r="N39" i="9"/>
  <c r="O39" i="9"/>
  <c r="P39" i="9"/>
  <c r="K40" i="9"/>
  <c r="L40" i="9"/>
  <c r="M40" i="9"/>
  <c r="N40" i="9"/>
  <c r="O40" i="9"/>
  <c r="P40" i="9"/>
  <c r="K41" i="9"/>
  <c r="L41" i="9"/>
  <c r="M41" i="9"/>
  <c r="N41" i="9"/>
  <c r="O41" i="9"/>
  <c r="P41" i="9"/>
  <c r="K42" i="9"/>
  <c r="L42" i="9"/>
  <c r="M42" i="9"/>
  <c r="N42" i="9"/>
  <c r="O42" i="9"/>
  <c r="P42" i="9"/>
  <c r="K43" i="9"/>
  <c r="L43" i="9"/>
  <c r="M43" i="9"/>
  <c r="N43" i="9"/>
  <c r="O43" i="9"/>
  <c r="P43" i="9"/>
  <c r="K44" i="9"/>
  <c r="L44" i="9"/>
  <c r="M44" i="9"/>
  <c r="N44" i="9"/>
  <c r="O44" i="9"/>
  <c r="P44" i="9"/>
  <c r="K45" i="9"/>
  <c r="L45" i="9"/>
  <c r="M45" i="9"/>
  <c r="N45" i="9"/>
  <c r="O45" i="9"/>
  <c r="P45" i="9"/>
  <c r="K46" i="9"/>
  <c r="L46" i="9"/>
  <c r="M46" i="9"/>
  <c r="N46" i="9"/>
  <c r="O46" i="9"/>
  <c r="P46" i="9"/>
  <c r="K47" i="9"/>
  <c r="L47" i="9"/>
  <c r="M47" i="9"/>
  <c r="N47" i="9"/>
  <c r="O47" i="9"/>
  <c r="P47" i="9"/>
  <c r="K48" i="9"/>
  <c r="L48" i="9"/>
  <c r="M48" i="9"/>
  <c r="N48" i="9"/>
  <c r="O48" i="9"/>
  <c r="P48" i="9"/>
  <c r="K49" i="9"/>
  <c r="L49" i="9"/>
  <c r="M49" i="9"/>
  <c r="N49" i="9"/>
  <c r="O49" i="9"/>
  <c r="P49" i="9"/>
  <c r="K50" i="9"/>
  <c r="L50" i="9"/>
  <c r="M50" i="9"/>
  <c r="N50" i="9"/>
  <c r="O50" i="9"/>
  <c r="P50" i="9"/>
  <c r="K51" i="9"/>
  <c r="L51" i="9"/>
  <c r="M51" i="9"/>
  <c r="N51" i="9"/>
  <c r="O51" i="9"/>
  <c r="P51" i="9"/>
  <c r="K52" i="9"/>
  <c r="L52" i="9"/>
  <c r="M52" i="9"/>
  <c r="N52" i="9"/>
  <c r="O52" i="9"/>
  <c r="P52" i="9"/>
  <c r="K53" i="9"/>
  <c r="L53" i="9"/>
  <c r="M53" i="9"/>
  <c r="N53" i="9"/>
  <c r="O53" i="9"/>
  <c r="P53" i="9"/>
  <c r="N3" i="9"/>
  <c r="M3" i="9"/>
  <c r="L3" i="9"/>
  <c r="K3" i="9"/>
  <c r="F6" i="8"/>
  <c r="E58" i="8"/>
  <c r="D59" i="8"/>
  <c r="D58" i="8"/>
  <c r="P12" i="8" l="1"/>
  <c r="P6" i="8"/>
  <c r="R7" i="8" l="1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R59" i="8" l="1"/>
  <c r="Q59" i="8"/>
  <c r="P59" i="8"/>
  <c r="F56" i="8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3" i="9"/>
  <c r="E59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C46" i="9" l="1"/>
  <c r="H46" i="9"/>
  <c r="D46" i="9"/>
  <c r="E46" i="9"/>
  <c r="F46" i="9"/>
  <c r="G46" i="9"/>
  <c r="C22" i="9"/>
  <c r="D22" i="9"/>
  <c r="G22" i="9"/>
  <c r="H22" i="9"/>
  <c r="E22" i="9"/>
  <c r="F22" i="9"/>
  <c r="E45" i="9"/>
  <c r="F45" i="9"/>
  <c r="C45" i="9"/>
  <c r="G45" i="9"/>
  <c r="H45" i="9"/>
  <c r="D45" i="9"/>
  <c r="E37" i="9"/>
  <c r="H37" i="9"/>
  <c r="C37" i="9"/>
  <c r="F37" i="9"/>
  <c r="D37" i="9"/>
  <c r="G37" i="9"/>
  <c r="F21" i="9"/>
  <c r="H21" i="9"/>
  <c r="C21" i="9"/>
  <c r="G21" i="9"/>
  <c r="D21" i="9"/>
  <c r="E21" i="9"/>
  <c r="G5" i="9"/>
  <c r="H5" i="9"/>
  <c r="C5" i="9"/>
  <c r="F5" i="9"/>
  <c r="D5" i="9"/>
  <c r="E5" i="9"/>
  <c r="G52" i="9"/>
  <c r="H52" i="9"/>
  <c r="C52" i="9"/>
  <c r="D52" i="9"/>
  <c r="E52" i="9"/>
  <c r="F52" i="9"/>
  <c r="G44" i="9"/>
  <c r="F44" i="9"/>
  <c r="H44" i="9"/>
  <c r="C44" i="9"/>
  <c r="D44" i="9"/>
  <c r="E44" i="9"/>
  <c r="G28" i="9"/>
  <c r="C28" i="9"/>
  <c r="F28" i="9"/>
  <c r="H28" i="9"/>
  <c r="D28" i="9"/>
  <c r="E28" i="9"/>
  <c r="G12" i="9"/>
  <c r="D12" i="9"/>
  <c r="H12" i="9"/>
  <c r="F12" i="9"/>
  <c r="C12" i="9"/>
  <c r="E12" i="9"/>
  <c r="E35" i="9"/>
  <c r="F35" i="9"/>
  <c r="C35" i="9"/>
  <c r="G35" i="9"/>
  <c r="D35" i="9"/>
  <c r="H35" i="9"/>
  <c r="E19" i="9"/>
  <c r="F19" i="9"/>
  <c r="G19" i="9"/>
  <c r="D19" i="9"/>
  <c r="H19" i="9"/>
  <c r="C19" i="9"/>
  <c r="C42" i="9"/>
  <c r="D42" i="9"/>
  <c r="E42" i="9"/>
  <c r="G42" i="9"/>
  <c r="H42" i="9"/>
  <c r="F42" i="9"/>
  <c r="C34" i="9"/>
  <c r="E34" i="9"/>
  <c r="D34" i="9"/>
  <c r="G34" i="9"/>
  <c r="F34" i="9"/>
  <c r="H34" i="9"/>
  <c r="C18" i="9"/>
  <c r="H18" i="9"/>
  <c r="D18" i="9"/>
  <c r="E18" i="9"/>
  <c r="F18" i="9"/>
  <c r="G18" i="9"/>
  <c r="C49" i="9"/>
  <c r="E49" i="9"/>
  <c r="D49" i="9"/>
  <c r="F49" i="9"/>
  <c r="G49" i="9"/>
  <c r="H49" i="9"/>
  <c r="C33" i="9"/>
  <c r="E33" i="9"/>
  <c r="F33" i="9"/>
  <c r="H33" i="9"/>
  <c r="G33" i="9"/>
  <c r="D33" i="9"/>
  <c r="G17" i="9"/>
  <c r="H17" i="9"/>
  <c r="C17" i="9"/>
  <c r="E17" i="9"/>
  <c r="D17" i="9"/>
  <c r="F17" i="9"/>
  <c r="G48" i="9"/>
  <c r="E48" i="9"/>
  <c r="H48" i="9"/>
  <c r="C48" i="9"/>
  <c r="D48" i="9"/>
  <c r="F48" i="9"/>
  <c r="G40" i="9"/>
  <c r="E40" i="9"/>
  <c r="H40" i="9"/>
  <c r="D40" i="9"/>
  <c r="C40" i="9"/>
  <c r="F40" i="9"/>
  <c r="G32" i="9"/>
  <c r="E32" i="9"/>
  <c r="F32" i="9"/>
  <c r="H32" i="9"/>
  <c r="D32" i="9"/>
  <c r="C32" i="9"/>
  <c r="G24" i="9"/>
  <c r="E24" i="9"/>
  <c r="F24" i="9"/>
  <c r="H24" i="9"/>
  <c r="C24" i="9"/>
  <c r="D24" i="9"/>
  <c r="G16" i="9"/>
  <c r="H16" i="9"/>
  <c r="D16" i="9"/>
  <c r="E16" i="9"/>
  <c r="F16" i="9"/>
  <c r="C16" i="9"/>
  <c r="G8" i="9"/>
  <c r="E8" i="9"/>
  <c r="H8" i="9"/>
  <c r="F8" i="9"/>
  <c r="C8" i="9"/>
  <c r="D8" i="9"/>
  <c r="C38" i="9"/>
  <c r="D38" i="9"/>
  <c r="G38" i="9"/>
  <c r="E38" i="9"/>
  <c r="F38" i="9"/>
  <c r="H38" i="9"/>
  <c r="C6" i="9"/>
  <c r="D6" i="9"/>
  <c r="H6" i="9"/>
  <c r="E6" i="9"/>
  <c r="F6" i="9"/>
  <c r="G6" i="9"/>
  <c r="C53" i="9"/>
  <c r="F53" i="9"/>
  <c r="G53" i="9"/>
  <c r="D53" i="9"/>
  <c r="E53" i="9"/>
  <c r="H53" i="9"/>
  <c r="H29" i="9"/>
  <c r="C29" i="9"/>
  <c r="D29" i="9"/>
  <c r="E29" i="9"/>
  <c r="F29" i="9"/>
  <c r="G29" i="9"/>
  <c r="E13" i="9"/>
  <c r="G13" i="9"/>
  <c r="C13" i="9"/>
  <c r="F13" i="9"/>
  <c r="H13" i="9"/>
  <c r="D13" i="9"/>
  <c r="G36" i="9"/>
  <c r="D36" i="9"/>
  <c r="E36" i="9"/>
  <c r="F36" i="9"/>
  <c r="H36" i="9"/>
  <c r="C36" i="9"/>
  <c r="G20" i="9"/>
  <c r="F20" i="9"/>
  <c r="H20" i="9"/>
  <c r="E20" i="9"/>
  <c r="D20" i="9"/>
  <c r="C20" i="9"/>
  <c r="E43" i="9"/>
  <c r="G43" i="9"/>
  <c r="C43" i="9"/>
  <c r="D43" i="9"/>
  <c r="F43" i="9"/>
  <c r="H43" i="9"/>
  <c r="E27" i="9"/>
  <c r="F27" i="9"/>
  <c r="C27" i="9"/>
  <c r="G27" i="9"/>
  <c r="D27" i="9"/>
  <c r="H27" i="9"/>
  <c r="E11" i="9"/>
  <c r="F11" i="9"/>
  <c r="G11" i="9"/>
  <c r="C11" i="9"/>
  <c r="D11" i="9"/>
  <c r="H11" i="9"/>
  <c r="C50" i="9"/>
  <c r="G50" i="9"/>
  <c r="D50" i="9"/>
  <c r="H50" i="9"/>
  <c r="E50" i="9"/>
  <c r="F50" i="9"/>
  <c r="C26" i="9"/>
  <c r="D26" i="9"/>
  <c r="G26" i="9"/>
  <c r="E26" i="9"/>
  <c r="H26" i="9"/>
  <c r="F26" i="9"/>
  <c r="C10" i="9"/>
  <c r="H10" i="9"/>
  <c r="D10" i="9"/>
  <c r="E10" i="9"/>
  <c r="F10" i="9"/>
  <c r="G10" i="9"/>
  <c r="F41" i="9"/>
  <c r="C41" i="9"/>
  <c r="G41" i="9"/>
  <c r="H41" i="9"/>
  <c r="D41" i="9"/>
  <c r="E41" i="9"/>
  <c r="F25" i="9"/>
  <c r="G25" i="9"/>
  <c r="H25" i="9"/>
  <c r="C25" i="9"/>
  <c r="D25" i="9"/>
  <c r="E25" i="9"/>
  <c r="F9" i="9"/>
  <c r="H9" i="9"/>
  <c r="C9" i="9"/>
  <c r="G9" i="9"/>
  <c r="D9" i="9"/>
  <c r="E9" i="9"/>
  <c r="E47" i="9"/>
  <c r="G47" i="9"/>
  <c r="F47" i="9"/>
  <c r="C47" i="9"/>
  <c r="H47" i="9"/>
  <c r="D47" i="9"/>
  <c r="E39" i="9"/>
  <c r="G39" i="9"/>
  <c r="D39" i="9"/>
  <c r="F39" i="9"/>
  <c r="C39" i="9"/>
  <c r="H39" i="9"/>
  <c r="E31" i="9"/>
  <c r="C31" i="9"/>
  <c r="F31" i="9"/>
  <c r="G31" i="9"/>
  <c r="D31" i="9"/>
  <c r="H31" i="9"/>
  <c r="E23" i="9"/>
  <c r="C23" i="9"/>
  <c r="F23" i="9"/>
  <c r="G23" i="9"/>
  <c r="D23" i="9"/>
  <c r="H23" i="9"/>
  <c r="E15" i="9"/>
  <c r="C15" i="9"/>
  <c r="D15" i="9"/>
  <c r="F15" i="9"/>
  <c r="G15" i="9"/>
  <c r="H15" i="9"/>
  <c r="E7" i="9"/>
  <c r="F7" i="9"/>
  <c r="G7" i="9"/>
  <c r="C7" i="9"/>
  <c r="D7" i="9"/>
  <c r="H7" i="9"/>
  <c r="F3" i="9"/>
  <c r="E3" i="9"/>
  <c r="D3" i="9"/>
  <c r="C3" i="9"/>
  <c r="C14" i="9"/>
  <c r="H14" i="9"/>
  <c r="D14" i="9"/>
  <c r="G14" i="9"/>
  <c r="E14" i="9"/>
  <c r="F14" i="9"/>
  <c r="G4" i="9"/>
  <c r="D4" i="9"/>
  <c r="F4" i="9"/>
  <c r="H4" i="9"/>
  <c r="C4" i="9"/>
  <c r="E4" i="9"/>
  <c r="C30" i="9"/>
  <c r="H30" i="9"/>
  <c r="D30" i="9"/>
  <c r="E30" i="9"/>
  <c r="G30" i="9"/>
  <c r="F30" i="9"/>
  <c r="E51" i="9"/>
  <c r="C51" i="9"/>
  <c r="F51" i="9"/>
  <c r="G51" i="9"/>
  <c r="H51" i="9"/>
  <c r="D51" i="9"/>
  <c r="F58" i="8"/>
  <c r="J45" i="8" s="1"/>
  <c r="H22" i="8"/>
  <c r="F59" i="8"/>
  <c r="H45" i="8" s="1"/>
  <c r="H36" i="8"/>
  <c r="I36" i="8"/>
  <c r="H12" i="8"/>
  <c r="I55" i="8"/>
  <c r="J15" i="8"/>
  <c r="I46" i="8"/>
  <c r="H46" i="8"/>
  <c r="J14" i="8"/>
  <c r="I51" i="8"/>
  <c r="H42" i="8"/>
  <c r="I25" i="8"/>
  <c r="I17" i="8"/>
  <c r="H17" i="8"/>
  <c r="J47" i="8"/>
  <c r="J23" i="8"/>
  <c r="N10" i="8"/>
  <c r="N18" i="8"/>
  <c r="N26" i="8"/>
  <c r="N34" i="8"/>
  <c r="N42" i="8"/>
  <c r="N50" i="8"/>
  <c r="M8" i="8"/>
  <c r="M16" i="8"/>
  <c r="M24" i="8"/>
  <c r="M32" i="8"/>
  <c r="M40" i="8"/>
  <c r="M48" i="8"/>
  <c r="M56" i="8"/>
  <c r="L14" i="8"/>
  <c r="L22" i="8"/>
  <c r="L30" i="8"/>
  <c r="L38" i="8"/>
  <c r="L46" i="8"/>
  <c r="L54" i="8"/>
  <c r="N12" i="8"/>
  <c r="N20" i="8"/>
  <c r="N28" i="8"/>
  <c r="N44" i="8"/>
  <c r="N52" i="8"/>
  <c r="M18" i="8"/>
  <c r="M34" i="8"/>
  <c r="M42" i="8"/>
  <c r="L8" i="8"/>
  <c r="L24" i="8"/>
  <c r="L32" i="8"/>
  <c r="L48" i="8"/>
  <c r="N21" i="8"/>
  <c r="N37" i="8"/>
  <c r="N53" i="8"/>
  <c r="M19" i="8"/>
  <c r="M35" i="8"/>
  <c r="M51" i="8"/>
  <c r="L17" i="8"/>
  <c r="L33" i="8"/>
  <c r="L41" i="8"/>
  <c r="N6" i="8"/>
  <c r="N16" i="8"/>
  <c r="N48" i="8"/>
  <c r="M30" i="8"/>
  <c r="N11" i="8"/>
  <c r="N19" i="8"/>
  <c r="N27" i="8"/>
  <c r="N35" i="8"/>
  <c r="N43" i="8"/>
  <c r="N51" i="8"/>
  <c r="M9" i="8"/>
  <c r="M17" i="8"/>
  <c r="M25" i="8"/>
  <c r="M33" i="8"/>
  <c r="M41" i="8"/>
  <c r="M49" i="8"/>
  <c r="L7" i="8"/>
  <c r="L15" i="8"/>
  <c r="L23" i="8"/>
  <c r="L31" i="8"/>
  <c r="L39" i="8"/>
  <c r="L47" i="8"/>
  <c r="L55" i="8"/>
  <c r="N36" i="8"/>
  <c r="M10" i="8"/>
  <c r="M26" i="8"/>
  <c r="M50" i="8"/>
  <c r="L16" i="8"/>
  <c r="L40" i="8"/>
  <c r="L56" i="8"/>
  <c r="N13" i="8"/>
  <c r="N29" i="8"/>
  <c r="N45" i="8"/>
  <c r="M11" i="8"/>
  <c r="M27" i="8"/>
  <c r="M43" i="8"/>
  <c r="L9" i="8"/>
  <c r="L25" i="8"/>
  <c r="L49" i="8"/>
  <c r="N8" i="8"/>
  <c r="N24" i="8"/>
  <c r="N40" i="8"/>
  <c r="N56" i="8"/>
  <c r="M22" i="8"/>
  <c r="M38" i="8"/>
  <c r="N14" i="8"/>
  <c r="N22" i="8"/>
  <c r="N30" i="8"/>
  <c r="N38" i="8"/>
  <c r="N46" i="8"/>
  <c r="N54" i="8"/>
  <c r="M12" i="8"/>
  <c r="M20" i="8"/>
  <c r="M28" i="8"/>
  <c r="M36" i="8"/>
  <c r="M44" i="8"/>
  <c r="M52" i="8"/>
  <c r="L10" i="8"/>
  <c r="L18" i="8"/>
  <c r="L26" i="8"/>
  <c r="L34" i="8"/>
  <c r="L42" i="8"/>
  <c r="L50" i="8"/>
  <c r="M6" i="8"/>
  <c r="N7" i="8"/>
  <c r="N15" i="8"/>
  <c r="N23" i="8"/>
  <c r="N31" i="8"/>
  <c r="N39" i="8"/>
  <c r="N47" i="8"/>
  <c r="N55" i="8"/>
  <c r="M13" i="8"/>
  <c r="M21" i="8"/>
  <c r="M29" i="8"/>
  <c r="M37" i="8"/>
  <c r="M45" i="8"/>
  <c r="M53" i="8"/>
  <c r="L11" i="8"/>
  <c r="L19" i="8"/>
  <c r="L27" i="8"/>
  <c r="L35" i="8"/>
  <c r="L43" i="8"/>
  <c r="L51" i="8"/>
  <c r="L6" i="8"/>
  <c r="N32" i="8"/>
  <c r="M14" i="8"/>
  <c r="N33" i="8"/>
  <c r="M46" i="8"/>
  <c r="L28" i="8"/>
  <c r="L21" i="8"/>
  <c r="N41" i="8"/>
  <c r="M47" i="8"/>
  <c r="L29" i="8"/>
  <c r="N49" i="8"/>
  <c r="M54" i="8"/>
  <c r="L36" i="8"/>
  <c r="M7" i="8"/>
  <c r="M55" i="8"/>
  <c r="L37" i="8"/>
  <c r="L53" i="8"/>
  <c r="M15" i="8"/>
  <c r="L12" i="8"/>
  <c r="L44" i="8"/>
  <c r="N9" i="8"/>
  <c r="M23" i="8"/>
  <c r="L13" i="8"/>
  <c r="L45" i="8"/>
  <c r="N17" i="8"/>
  <c r="M31" i="8"/>
  <c r="L20" i="8"/>
  <c r="L52" i="8"/>
  <c r="N25" i="8"/>
  <c r="M39" i="8"/>
  <c r="J43" i="8"/>
  <c r="I27" i="8"/>
  <c r="J50" i="8"/>
  <c r="H34" i="8"/>
  <c r="H48" i="8"/>
  <c r="H40" i="8"/>
  <c r="I24" i="8"/>
  <c r="H16" i="8"/>
  <c r="J8" i="8"/>
  <c r="P3" i="9"/>
  <c r="O3" i="9"/>
  <c r="G3" i="9"/>
  <c r="H3" i="9"/>
  <c r="R45" i="9"/>
  <c r="R5" i="9"/>
  <c r="R27" i="9"/>
  <c r="R50" i="9"/>
  <c r="R42" i="9"/>
  <c r="R10" i="9"/>
  <c r="R13" i="9"/>
  <c r="R36" i="9"/>
  <c r="R25" i="9"/>
  <c r="R28" i="9"/>
  <c r="R48" i="9"/>
  <c r="R16" i="9"/>
  <c r="R52" i="9"/>
  <c r="R47" i="9"/>
  <c r="R7" i="9"/>
  <c r="R12" i="9"/>
  <c r="R3" i="9"/>
  <c r="R22" i="9"/>
  <c r="J10" i="8" l="1"/>
  <c r="H39" i="8"/>
  <c r="J12" i="8"/>
  <c r="H41" i="8"/>
  <c r="J56" i="8"/>
  <c r="H21" i="8"/>
  <c r="H19" i="8"/>
  <c r="I7" i="8"/>
  <c r="R44" i="9"/>
  <c r="R9" i="9"/>
  <c r="R11" i="9"/>
  <c r="I16" i="8"/>
  <c r="H18" i="8"/>
  <c r="J27" i="8"/>
  <c r="J33" i="8"/>
  <c r="I42" i="8"/>
  <c r="J52" i="8"/>
  <c r="J22" i="8"/>
  <c r="R39" i="9"/>
  <c r="R4" i="9"/>
  <c r="R20" i="9"/>
  <c r="J40" i="8"/>
  <c r="I50" i="8"/>
  <c r="H49" i="8"/>
  <c r="J30" i="8"/>
  <c r="H15" i="8"/>
  <c r="I29" i="8"/>
  <c r="I35" i="8"/>
  <c r="I54" i="8"/>
  <c r="J20" i="8"/>
  <c r="J7" i="8"/>
  <c r="M59" i="8"/>
  <c r="J24" i="8"/>
  <c r="I40" i="8"/>
  <c r="I18" i="8"/>
  <c r="H27" i="8"/>
  <c r="H23" i="8"/>
  <c r="J17" i="8"/>
  <c r="I41" i="8"/>
  <c r="H10" i="8"/>
  <c r="J42" i="8"/>
  <c r="J35" i="8"/>
  <c r="H14" i="8"/>
  <c r="J54" i="8"/>
  <c r="I15" i="8"/>
  <c r="I20" i="8"/>
  <c r="J36" i="8"/>
  <c r="H56" i="8"/>
  <c r="J29" i="8"/>
  <c r="I53" i="8"/>
  <c r="I22" i="8"/>
  <c r="H7" i="8"/>
  <c r="R14" i="9"/>
  <c r="R21" i="9"/>
  <c r="R8" i="9"/>
  <c r="R17" i="9"/>
  <c r="R53" i="9"/>
  <c r="R19" i="9"/>
  <c r="H24" i="8"/>
  <c r="J48" i="8"/>
  <c r="J18" i="8"/>
  <c r="I43" i="8"/>
  <c r="I23" i="8"/>
  <c r="H25" i="8"/>
  <c r="J41" i="8"/>
  <c r="I10" i="8"/>
  <c r="H35" i="8"/>
  <c r="I14" i="8"/>
  <c r="H54" i="8"/>
  <c r="J39" i="8"/>
  <c r="H20" i="8"/>
  <c r="I44" i="8"/>
  <c r="I56" i="8"/>
  <c r="I13" i="8"/>
  <c r="H29" i="8"/>
  <c r="J53" i="8"/>
  <c r="J38" i="8"/>
  <c r="N59" i="8"/>
  <c r="H6" i="8"/>
  <c r="J6" i="8"/>
  <c r="I6" i="8"/>
  <c r="R6" i="9"/>
  <c r="R15" i="9"/>
  <c r="R33" i="9"/>
  <c r="R35" i="9"/>
  <c r="H8" i="8"/>
  <c r="I34" i="8"/>
  <c r="L59" i="8"/>
  <c r="H47" i="8"/>
  <c r="J25" i="8"/>
  <c r="H26" i="8"/>
  <c r="J51" i="8"/>
  <c r="H44" i="8"/>
  <c r="H13" i="8"/>
  <c r="I38" i="8"/>
  <c r="R38" i="9"/>
  <c r="R23" i="9"/>
  <c r="R32" i="9"/>
  <c r="R41" i="9"/>
  <c r="R26" i="9"/>
  <c r="R43" i="9"/>
  <c r="R37" i="9"/>
  <c r="I8" i="8"/>
  <c r="H32" i="8"/>
  <c r="J34" i="8"/>
  <c r="J11" i="8"/>
  <c r="I47" i="8"/>
  <c r="I9" i="8"/>
  <c r="H33" i="8"/>
  <c r="J49" i="8"/>
  <c r="I26" i="8"/>
  <c r="I19" i="8"/>
  <c r="H51" i="8"/>
  <c r="I30" i="8"/>
  <c r="J55" i="8"/>
  <c r="J28" i="8"/>
  <c r="I52" i="8"/>
  <c r="I21" i="8"/>
  <c r="H37" i="8"/>
  <c r="H31" i="8"/>
  <c r="J44" i="8"/>
  <c r="J13" i="8"/>
  <c r="I37" i="8"/>
  <c r="H53" i="8"/>
  <c r="H38" i="8"/>
  <c r="R30" i="9"/>
  <c r="R24" i="9"/>
  <c r="R18" i="9"/>
  <c r="R29" i="9"/>
  <c r="J32" i="8"/>
  <c r="I48" i="8"/>
  <c r="I11" i="8"/>
  <c r="H43" i="8"/>
  <c r="H9" i="8"/>
  <c r="I49" i="8"/>
  <c r="H30" i="8"/>
  <c r="I39" i="8"/>
  <c r="I28" i="8"/>
  <c r="J37" i="8"/>
  <c r="J31" i="8"/>
  <c r="R46" i="9"/>
  <c r="R31" i="9"/>
  <c r="R40" i="9"/>
  <c r="R49" i="9"/>
  <c r="R34" i="9"/>
  <c r="R51" i="9"/>
  <c r="J16" i="8"/>
  <c r="I32" i="8"/>
  <c r="H50" i="8"/>
  <c r="H11" i="8"/>
  <c r="J9" i="8"/>
  <c r="I33" i="8"/>
  <c r="J26" i="8"/>
  <c r="J19" i="8"/>
  <c r="J46" i="8"/>
  <c r="H55" i="8"/>
  <c r="I12" i="8"/>
  <c r="H28" i="8"/>
  <c r="H52" i="8"/>
  <c r="J21" i="8"/>
  <c r="I45" i="8"/>
  <c r="I31" i="8"/>
  <c r="X3" i="9"/>
  <c r="J59" i="8" l="1"/>
  <c r="I59" i="8"/>
  <c r="H59" i="8"/>
</calcChain>
</file>

<file path=xl/sharedStrings.xml><?xml version="1.0" encoding="utf-8"?>
<sst xmlns="http://schemas.openxmlformats.org/spreadsheetml/2006/main" count="97" uniqueCount="26">
  <si>
    <t>BMI</t>
  </si>
  <si>
    <t>F</t>
  </si>
  <si>
    <t>M</t>
  </si>
  <si>
    <t>MEDIA</t>
  </si>
  <si>
    <t>MEDIA_A</t>
  </si>
  <si>
    <t>MEDIA_BMI</t>
  </si>
  <si>
    <t>ID SOGGETTO</t>
  </si>
  <si>
    <t>SESSO</t>
  </si>
  <si>
    <t>MASSA CORPOREA</t>
  </si>
  <si>
    <t>MASSA CORPOREA [kg]</t>
  </si>
  <si>
    <t>ALTEZZA [m]</t>
  </si>
  <si>
    <t>BMI [Kg/m^2]</t>
  </si>
  <si>
    <t>ALTEZZA</t>
  </si>
  <si>
    <t>INDIVIDUAZIONE DEGLI OUTLIERS</t>
  </si>
  <si>
    <t>1*sigma</t>
  </si>
  <si>
    <t>2*Sigma</t>
  </si>
  <si>
    <t>3*Sigma</t>
  </si>
  <si>
    <t>DEVIAZIONE STANDARD (sigma)</t>
  </si>
  <si>
    <t>OUTLIERS</t>
  </si>
  <si>
    <t>MEDIA-1*SIGMA</t>
  </si>
  <si>
    <t>MEDIA_MC</t>
  </si>
  <si>
    <t>MEDIA+1*SIGMA</t>
  </si>
  <si>
    <t>MEDIA-2*SIGMA</t>
  </si>
  <si>
    <t>MEDIA+2*SIGMA</t>
  </si>
  <si>
    <t>MEDIA-3*SIGMA</t>
  </si>
  <si>
    <t>MEDIA+3*SIGMA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</si>
</sst>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MASSA CORPOREA</a:t>
            </a:r>
          </a:p>
        </c:rich>
      </c:tx>
      <c:layout>
        <c:manualLayout>
          <c:xMode val="edge"/>
          <c:yMode val="edge"/>
          <c:x val="0.39027523903262085"/>
          <c:y val="2.795933108150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MEDIA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FoglioSupportoOutliers!$B$3:$B$53</c:f>
              <c:numCache>
                <c:formatCode>0.00</c:formatCode>
                <c:ptCount val="51"/>
                <c:pt idx="0">
                  <c:v>58.705882352941174</c:v>
                </c:pt>
                <c:pt idx="1">
                  <c:v>58.705882352941174</c:v>
                </c:pt>
                <c:pt idx="2">
                  <c:v>58.705882352941174</c:v>
                </c:pt>
                <c:pt idx="3">
                  <c:v>58.705882352941174</c:v>
                </c:pt>
                <c:pt idx="4">
                  <c:v>58.705882352941174</c:v>
                </c:pt>
                <c:pt idx="5">
                  <c:v>58.705882352941174</c:v>
                </c:pt>
                <c:pt idx="6">
                  <c:v>58.705882352941174</c:v>
                </c:pt>
                <c:pt idx="7">
                  <c:v>58.705882352941174</c:v>
                </c:pt>
                <c:pt idx="8">
                  <c:v>58.705882352941174</c:v>
                </c:pt>
                <c:pt idx="9">
                  <c:v>58.705882352941174</c:v>
                </c:pt>
                <c:pt idx="10">
                  <c:v>58.705882352941174</c:v>
                </c:pt>
                <c:pt idx="11">
                  <c:v>58.705882352941174</c:v>
                </c:pt>
                <c:pt idx="12">
                  <c:v>58.705882352941174</c:v>
                </c:pt>
                <c:pt idx="13">
                  <c:v>58.705882352941174</c:v>
                </c:pt>
                <c:pt idx="14">
                  <c:v>58.705882352941174</c:v>
                </c:pt>
                <c:pt idx="15">
                  <c:v>58.705882352941174</c:v>
                </c:pt>
                <c:pt idx="16">
                  <c:v>58.705882352941174</c:v>
                </c:pt>
                <c:pt idx="17">
                  <c:v>58.705882352941174</c:v>
                </c:pt>
                <c:pt idx="18">
                  <c:v>58.705882352941174</c:v>
                </c:pt>
                <c:pt idx="19">
                  <c:v>58.705882352941174</c:v>
                </c:pt>
                <c:pt idx="20">
                  <c:v>58.705882352941174</c:v>
                </c:pt>
                <c:pt idx="21">
                  <c:v>58.705882352941174</c:v>
                </c:pt>
                <c:pt idx="22">
                  <c:v>58.705882352941174</c:v>
                </c:pt>
                <c:pt idx="23">
                  <c:v>58.705882352941174</c:v>
                </c:pt>
                <c:pt idx="24">
                  <c:v>58.705882352941174</c:v>
                </c:pt>
                <c:pt idx="25">
                  <c:v>58.705882352941174</c:v>
                </c:pt>
                <c:pt idx="26">
                  <c:v>58.705882352941174</c:v>
                </c:pt>
                <c:pt idx="27">
                  <c:v>58.705882352941174</c:v>
                </c:pt>
                <c:pt idx="28">
                  <c:v>58.705882352941174</c:v>
                </c:pt>
                <c:pt idx="29">
                  <c:v>58.705882352941174</c:v>
                </c:pt>
                <c:pt idx="30">
                  <c:v>58.705882352941174</c:v>
                </c:pt>
                <c:pt idx="31">
                  <c:v>58.705882352941174</c:v>
                </c:pt>
                <c:pt idx="32">
                  <c:v>58.705882352941174</c:v>
                </c:pt>
                <c:pt idx="33">
                  <c:v>58.705882352941174</c:v>
                </c:pt>
                <c:pt idx="34">
                  <c:v>58.705882352941174</c:v>
                </c:pt>
                <c:pt idx="35">
                  <c:v>58.705882352941174</c:v>
                </c:pt>
                <c:pt idx="36">
                  <c:v>58.705882352941174</c:v>
                </c:pt>
                <c:pt idx="37">
                  <c:v>58.705882352941174</c:v>
                </c:pt>
                <c:pt idx="38">
                  <c:v>58.705882352941174</c:v>
                </c:pt>
                <c:pt idx="39">
                  <c:v>58.705882352941174</c:v>
                </c:pt>
                <c:pt idx="40">
                  <c:v>58.705882352941174</c:v>
                </c:pt>
                <c:pt idx="41">
                  <c:v>58.705882352941174</c:v>
                </c:pt>
                <c:pt idx="42">
                  <c:v>58.705882352941174</c:v>
                </c:pt>
                <c:pt idx="43">
                  <c:v>58.705882352941174</c:v>
                </c:pt>
                <c:pt idx="44">
                  <c:v>58.705882352941174</c:v>
                </c:pt>
                <c:pt idx="45">
                  <c:v>58.705882352941174</c:v>
                </c:pt>
                <c:pt idx="46">
                  <c:v>58.705882352941174</c:v>
                </c:pt>
                <c:pt idx="47">
                  <c:v>58.705882352941174</c:v>
                </c:pt>
                <c:pt idx="48">
                  <c:v>58.705882352941174</c:v>
                </c:pt>
                <c:pt idx="49">
                  <c:v>58.705882352941174</c:v>
                </c:pt>
                <c:pt idx="50">
                  <c:v>58.705882352941174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F-4D27-89FC-C7F0B6B3131F}"/>
            </c:ext>
          </c:extLst>
        </c:ser>
        <c:ser>
          <c:idx val="2"/>
          <c:order val="2"/>
          <c:tx>
            <c:v>Media+3*Sigma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FoglioSupportoOutliers!$H$3:$H$53</c:f>
              <c:numCache>
                <c:formatCode>0.00</c:formatCode>
                <c:ptCount val="51"/>
                <c:pt idx="0">
                  <c:v>86.382368444078935</c:v>
                </c:pt>
                <c:pt idx="1">
                  <c:v>86.382368444078935</c:v>
                </c:pt>
                <c:pt idx="2">
                  <c:v>86.382368444078935</c:v>
                </c:pt>
                <c:pt idx="3">
                  <c:v>86.382368444078935</c:v>
                </c:pt>
                <c:pt idx="4">
                  <c:v>86.382368444078935</c:v>
                </c:pt>
                <c:pt idx="5">
                  <c:v>86.382368444078935</c:v>
                </c:pt>
                <c:pt idx="6">
                  <c:v>86.382368444078935</c:v>
                </c:pt>
                <c:pt idx="7">
                  <c:v>86.382368444078935</c:v>
                </c:pt>
                <c:pt idx="8">
                  <c:v>86.382368444078935</c:v>
                </c:pt>
                <c:pt idx="9">
                  <c:v>86.382368444078935</c:v>
                </c:pt>
                <c:pt idx="10">
                  <c:v>86.382368444078935</c:v>
                </c:pt>
                <c:pt idx="11">
                  <c:v>86.382368444078935</c:v>
                </c:pt>
                <c:pt idx="12">
                  <c:v>86.382368444078935</c:v>
                </c:pt>
                <c:pt idx="13">
                  <c:v>86.382368444078935</c:v>
                </c:pt>
                <c:pt idx="14">
                  <c:v>86.382368444078935</c:v>
                </c:pt>
                <c:pt idx="15">
                  <c:v>86.382368444078935</c:v>
                </c:pt>
                <c:pt idx="16">
                  <c:v>86.382368444078935</c:v>
                </c:pt>
                <c:pt idx="17">
                  <c:v>86.382368444078935</c:v>
                </c:pt>
                <c:pt idx="18">
                  <c:v>86.382368444078935</c:v>
                </c:pt>
                <c:pt idx="19">
                  <c:v>86.382368444078935</c:v>
                </c:pt>
                <c:pt idx="20">
                  <c:v>86.382368444078935</c:v>
                </c:pt>
                <c:pt idx="21">
                  <c:v>86.382368444078935</c:v>
                </c:pt>
                <c:pt idx="22">
                  <c:v>86.382368444078935</c:v>
                </c:pt>
                <c:pt idx="23">
                  <c:v>86.382368444078935</c:v>
                </c:pt>
                <c:pt idx="24">
                  <c:v>86.382368444078935</c:v>
                </c:pt>
                <c:pt idx="25">
                  <c:v>86.382368444078935</c:v>
                </c:pt>
                <c:pt idx="26">
                  <c:v>86.382368444078935</c:v>
                </c:pt>
                <c:pt idx="27">
                  <c:v>86.382368444078935</c:v>
                </c:pt>
                <c:pt idx="28">
                  <c:v>86.382368444078935</c:v>
                </c:pt>
                <c:pt idx="29">
                  <c:v>86.382368444078935</c:v>
                </c:pt>
                <c:pt idx="30">
                  <c:v>86.382368444078935</c:v>
                </c:pt>
                <c:pt idx="31">
                  <c:v>86.382368444078935</c:v>
                </c:pt>
                <c:pt idx="32">
                  <c:v>86.382368444078935</c:v>
                </c:pt>
                <c:pt idx="33">
                  <c:v>86.382368444078935</c:v>
                </c:pt>
                <c:pt idx="34">
                  <c:v>86.382368444078935</c:v>
                </c:pt>
                <c:pt idx="35">
                  <c:v>86.382368444078935</c:v>
                </c:pt>
                <c:pt idx="36">
                  <c:v>86.382368444078935</c:v>
                </c:pt>
                <c:pt idx="37">
                  <c:v>86.382368444078935</c:v>
                </c:pt>
                <c:pt idx="38">
                  <c:v>86.382368444078935</c:v>
                </c:pt>
                <c:pt idx="39">
                  <c:v>86.382368444078935</c:v>
                </c:pt>
                <c:pt idx="40">
                  <c:v>86.382368444078935</c:v>
                </c:pt>
                <c:pt idx="41">
                  <c:v>86.382368444078935</c:v>
                </c:pt>
                <c:pt idx="42">
                  <c:v>86.382368444078935</c:v>
                </c:pt>
                <c:pt idx="43">
                  <c:v>86.382368444078935</c:v>
                </c:pt>
                <c:pt idx="44">
                  <c:v>86.382368444078935</c:v>
                </c:pt>
                <c:pt idx="45">
                  <c:v>86.382368444078935</c:v>
                </c:pt>
                <c:pt idx="46">
                  <c:v>86.382368444078935</c:v>
                </c:pt>
                <c:pt idx="47">
                  <c:v>86.382368444078935</c:v>
                </c:pt>
                <c:pt idx="48">
                  <c:v>86.382368444078935</c:v>
                </c:pt>
                <c:pt idx="49">
                  <c:v>86.382368444078935</c:v>
                </c:pt>
                <c:pt idx="50">
                  <c:v>86.382368444078935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F-4D27-89FC-C7F0B6B3131F}"/>
            </c:ext>
          </c:extLst>
        </c:ser>
        <c:ser>
          <c:idx val="3"/>
          <c:order val="3"/>
          <c:tx>
            <c:v>Media-3*Sigma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FoglioSupportoOutliers!$G$3:$G$53</c:f>
              <c:numCache>
                <c:formatCode>0.00</c:formatCode>
                <c:ptCount val="51"/>
                <c:pt idx="0">
                  <c:v>31.029396261803416</c:v>
                </c:pt>
                <c:pt idx="1">
                  <c:v>31.029396261803416</c:v>
                </c:pt>
                <c:pt idx="2">
                  <c:v>31.029396261803416</c:v>
                </c:pt>
                <c:pt idx="3">
                  <c:v>31.029396261803416</c:v>
                </c:pt>
                <c:pt idx="4">
                  <c:v>31.029396261803416</c:v>
                </c:pt>
                <c:pt idx="5">
                  <c:v>31.029396261803416</c:v>
                </c:pt>
                <c:pt idx="6">
                  <c:v>31.029396261803416</c:v>
                </c:pt>
                <c:pt idx="7">
                  <c:v>31.029396261803416</c:v>
                </c:pt>
                <c:pt idx="8">
                  <c:v>31.029396261803416</c:v>
                </c:pt>
                <c:pt idx="9">
                  <c:v>31.029396261803416</c:v>
                </c:pt>
                <c:pt idx="10">
                  <c:v>31.029396261803416</c:v>
                </c:pt>
                <c:pt idx="11">
                  <c:v>31.029396261803416</c:v>
                </c:pt>
                <c:pt idx="12">
                  <c:v>31.029396261803416</c:v>
                </c:pt>
                <c:pt idx="13">
                  <c:v>31.029396261803416</c:v>
                </c:pt>
                <c:pt idx="14">
                  <c:v>31.029396261803416</c:v>
                </c:pt>
                <c:pt idx="15">
                  <c:v>31.029396261803416</c:v>
                </c:pt>
                <c:pt idx="16">
                  <c:v>31.029396261803416</c:v>
                </c:pt>
                <c:pt idx="17">
                  <c:v>31.029396261803416</c:v>
                </c:pt>
                <c:pt idx="18">
                  <c:v>31.029396261803416</c:v>
                </c:pt>
                <c:pt idx="19">
                  <c:v>31.029396261803416</c:v>
                </c:pt>
                <c:pt idx="20">
                  <c:v>31.029396261803416</c:v>
                </c:pt>
                <c:pt idx="21">
                  <c:v>31.029396261803416</c:v>
                </c:pt>
                <c:pt idx="22">
                  <c:v>31.029396261803416</c:v>
                </c:pt>
                <c:pt idx="23">
                  <c:v>31.029396261803416</c:v>
                </c:pt>
                <c:pt idx="24">
                  <c:v>31.029396261803416</c:v>
                </c:pt>
                <c:pt idx="25">
                  <c:v>31.029396261803416</c:v>
                </c:pt>
                <c:pt idx="26">
                  <c:v>31.029396261803416</c:v>
                </c:pt>
                <c:pt idx="27">
                  <c:v>31.029396261803416</c:v>
                </c:pt>
                <c:pt idx="28">
                  <c:v>31.029396261803416</c:v>
                </c:pt>
                <c:pt idx="29">
                  <c:v>31.029396261803416</c:v>
                </c:pt>
                <c:pt idx="30">
                  <c:v>31.029396261803416</c:v>
                </c:pt>
                <c:pt idx="31">
                  <c:v>31.029396261803416</c:v>
                </c:pt>
                <c:pt idx="32">
                  <c:v>31.029396261803416</c:v>
                </c:pt>
                <c:pt idx="33">
                  <c:v>31.029396261803416</c:v>
                </c:pt>
                <c:pt idx="34">
                  <c:v>31.029396261803416</c:v>
                </c:pt>
                <c:pt idx="35">
                  <c:v>31.029396261803416</c:v>
                </c:pt>
                <c:pt idx="36">
                  <c:v>31.029396261803416</c:v>
                </c:pt>
                <c:pt idx="37">
                  <c:v>31.029396261803416</c:v>
                </c:pt>
                <c:pt idx="38">
                  <c:v>31.029396261803416</c:v>
                </c:pt>
                <c:pt idx="39">
                  <c:v>31.029396261803416</c:v>
                </c:pt>
                <c:pt idx="40">
                  <c:v>31.029396261803416</c:v>
                </c:pt>
                <c:pt idx="41">
                  <c:v>31.029396261803416</c:v>
                </c:pt>
                <c:pt idx="42">
                  <c:v>31.029396261803416</c:v>
                </c:pt>
                <c:pt idx="43">
                  <c:v>31.029396261803416</c:v>
                </c:pt>
                <c:pt idx="44">
                  <c:v>31.029396261803416</c:v>
                </c:pt>
                <c:pt idx="45">
                  <c:v>31.029396261803416</c:v>
                </c:pt>
                <c:pt idx="46">
                  <c:v>31.029396261803416</c:v>
                </c:pt>
                <c:pt idx="47">
                  <c:v>31.029396261803416</c:v>
                </c:pt>
                <c:pt idx="48">
                  <c:v>31.029396261803416</c:v>
                </c:pt>
                <c:pt idx="49">
                  <c:v>31.029396261803416</c:v>
                </c:pt>
                <c:pt idx="50">
                  <c:v>31.029396261803416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6F-4D27-89FC-C7F0B6B31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29904"/>
        <c:axId val="375108592"/>
      </c:lineChart>
      <c:scatterChart>
        <c:scatterStyle val="lineMarker"/>
        <c:varyColors val="0"/>
        <c:ser>
          <c:idx val="0"/>
          <c:order val="0"/>
          <c:tx>
            <c:strRef>
              <c:f>Dati!$D$5</c:f>
              <c:strCache>
                <c:ptCount val="1"/>
                <c:pt idx="0">
                  <c:v>MASSA CORPOREA [kg]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Dati!$D$6:$D$56</c:f>
              <c:numCache>
                <c:formatCode>0.0</c:formatCode>
                <c:ptCount val="51"/>
                <c:pt idx="0">
                  <c:v>49.8</c:v>
                </c:pt>
                <c:pt idx="1">
                  <c:v>56.4</c:v>
                </c:pt>
                <c:pt idx="2">
                  <c:v>68</c:v>
                </c:pt>
                <c:pt idx="3">
                  <c:v>54.6</c:v>
                </c:pt>
                <c:pt idx="4">
                  <c:v>58</c:v>
                </c:pt>
                <c:pt idx="5">
                  <c:v>57</c:v>
                </c:pt>
                <c:pt idx="6">
                  <c:v>52.2</c:v>
                </c:pt>
                <c:pt idx="7">
                  <c:v>66</c:v>
                </c:pt>
                <c:pt idx="8">
                  <c:v>55</c:v>
                </c:pt>
                <c:pt idx="9">
                  <c:v>62</c:v>
                </c:pt>
                <c:pt idx="10">
                  <c:v>56</c:v>
                </c:pt>
                <c:pt idx="11">
                  <c:v>49</c:v>
                </c:pt>
                <c:pt idx="12">
                  <c:v>58.4</c:v>
                </c:pt>
                <c:pt idx="13">
                  <c:v>69</c:v>
                </c:pt>
                <c:pt idx="14">
                  <c:v>61.3</c:v>
                </c:pt>
                <c:pt idx="15">
                  <c:v>71.2</c:v>
                </c:pt>
                <c:pt idx="16">
                  <c:v>63</c:v>
                </c:pt>
                <c:pt idx="17">
                  <c:v>80</c:v>
                </c:pt>
                <c:pt idx="18">
                  <c:v>81.5</c:v>
                </c:pt>
                <c:pt idx="19">
                  <c:v>77</c:v>
                </c:pt>
                <c:pt idx="20">
                  <c:v>55</c:v>
                </c:pt>
                <c:pt idx="21">
                  <c:v>62</c:v>
                </c:pt>
                <c:pt idx="22">
                  <c:v>68</c:v>
                </c:pt>
                <c:pt idx="23">
                  <c:v>58</c:v>
                </c:pt>
                <c:pt idx="24">
                  <c:v>61</c:v>
                </c:pt>
                <c:pt idx="25">
                  <c:v>64.5</c:v>
                </c:pt>
                <c:pt idx="26">
                  <c:v>51</c:v>
                </c:pt>
                <c:pt idx="27">
                  <c:v>71.099999999999994</c:v>
                </c:pt>
                <c:pt idx="28">
                  <c:v>43.5</c:v>
                </c:pt>
                <c:pt idx="29">
                  <c:v>51</c:v>
                </c:pt>
                <c:pt idx="30">
                  <c:v>59.5</c:v>
                </c:pt>
                <c:pt idx="31">
                  <c:v>47</c:v>
                </c:pt>
                <c:pt idx="32">
                  <c:v>53</c:v>
                </c:pt>
                <c:pt idx="33">
                  <c:v>52</c:v>
                </c:pt>
                <c:pt idx="34">
                  <c:v>70</c:v>
                </c:pt>
                <c:pt idx="35">
                  <c:v>67</c:v>
                </c:pt>
                <c:pt idx="36">
                  <c:v>80</c:v>
                </c:pt>
                <c:pt idx="37">
                  <c:v>55</c:v>
                </c:pt>
                <c:pt idx="38">
                  <c:v>50</c:v>
                </c:pt>
                <c:pt idx="39">
                  <c:v>58</c:v>
                </c:pt>
                <c:pt idx="40">
                  <c:v>57</c:v>
                </c:pt>
                <c:pt idx="41">
                  <c:v>55</c:v>
                </c:pt>
                <c:pt idx="42">
                  <c:v>55</c:v>
                </c:pt>
                <c:pt idx="43">
                  <c:v>50</c:v>
                </c:pt>
                <c:pt idx="44">
                  <c:v>47</c:v>
                </c:pt>
                <c:pt idx="45">
                  <c:v>55</c:v>
                </c:pt>
                <c:pt idx="46">
                  <c:v>55</c:v>
                </c:pt>
                <c:pt idx="47">
                  <c:v>50</c:v>
                </c:pt>
                <c:pt idx="48">
                  <c:v>51</c:v>
                </c:pt>
                <c:pt idx="49">
                  <c:v>45</c:v>
                </c:pt>
                <c:pt idx="50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6F-4D27-89FC-C7F0B6B3131F}"/>
            </c:ext>
          </c:extLst>
        </c:ser>
        <c:ser>
          <c:idx val="4"/>
          <c:order val="4"/>
          <c:tx>
            <c:v>Media+1*Sigma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FoglioSupportoOutliers!$D$3:$D$53</c:f>
              <c:numCache>
                <c:formatCode>0.00</c:formatCode>
                <c:ptCount val="51"/>
                <c:pt idx="0">
                  <c:v>67.931377716653756</c:v>
                </c:pt>
                <c:pt idx="1">
                  <c:v>67.931377716653756</c:v>
                </c:pt>
                <c:pt idx="2">
                  <c:v>67.931377716653756</c:v>
                </c:pt>
                <c:pt idx="3">
                  <c:v>67.931377716653756</c:v>
                </c:pt>
                <c:pt idx="4">
                  <c:v>67.931377716653756</c:v>
                </c:pt>
                <c:pt idx="5">
                  <c:v>67.931377716653756</c:v>
                </c:pt>
                <c:pt idx="6">
                  <c:v>67.931377716653756</c:v>
                </c:pt>
                <c:pt idx="7">
                  <c:v>67.931377716653756</c:v>
                </c:pt>
                <c:pt idx="8">
                  <c:v>67.931377716653756</c:v>
                </c:pt>
                <c:pt idx="9">
                  <c:v>67.931377716653756</c:v>
                </c:pt>
                <c:pt idx="10">
                  <c:v>67.931377716653756</c:v>
                </c:pt>
                <c:pt idx="11">
                  <c:v>67.931377716653756</c:v>
                </c:pt>
                <c:pt idx="12">
                  <c:v>67.931377716653756</c:v>
                </c:pt>
                <c:pt idx="13">
                  <c:v>67.931377716653756</c:v>
                </c:pt>
                <c:pt idx="14">
                  <c:v>67.931377716653756</c:v>
                </c:pt>
                <c:pt idx="15">
                  <c:v>67.931377716653756</c:v>
                </c:pt>
                <c:pt idx="16">
                  <c:v>67.931377716653756</c:v>
                </c:pt>
                <c:pt idx="17">
                  <c:v>67.931377716653756</c:v>
                </c:pt>
                <c:pt idx="18">
                  <c:v>67.931377716653756</c:v>
                </c:pt>
                <c:pt idx="19">
                  <c:v>67.931377716653756</c:v>
                </c:pt>
                <c:pt idx="20">
                  <c:v>67.931377716653756</c:v>
                </c:pt>
                <c:pt idx="21">
                  <c:v>67.931377716653756</c:v>
                </c:pt>
                <c:pt idx="22">
                  <c:v>67.931377716653756</c:v>
                </c:pt>
                <c:pt idx="23">
                  <c:v>67.931377716653756</c:v>
                </c:pt>
                <c:pt idx="24">
                  <c:v>67.931377716653756</c:v>
                </c:pt>
                <c:pt idx="25">
                  <c:v>67.931377716653756</c:v>
                </c:pt>
                <c:pt idx="26">
                  <c:v>67.931377716653756</c:v>
                </c:pt>
                <c:pt idx="27">
                  <c:v>67.931377716653756</c:v>
                </c:pt>
                <c:pt idx="28">
                  <c:v>67.931377716653756</c:v>
                </c:pt>
                <c:pt idx="29">
                  <c:v>67.931377716653756</c:v>
                </c:pt>
                <c:pt idx="30">
                  <c:v>67.931377716653756</c:v>
                </c:pt>
                <c:pt idx="31">
                  <c:v>67.931377716653756</c:v>
                </c:pt>
                <c:pt idx="32">
                  <c:v>67.931377716653756</c:v>
                </c:pt>
                <c:pt idx="33">
                  <c:v>67.931377716653756</c:v>
                </c:pt>
                <c:pt idx="34">
                  <c:v>67.931377716653756</c:v>
                </c:pt>
                <c:pt idx="35">
                  <c:v>67.931377716653756</c:v>
                </c:pt>
                <c:pt idx="36">
                  <c:v>67.931377716653756</c:v>
                </c:pt>
                <c:pt idx="37">
                  <c:v>67.931377716653756</c:v>
                </c:pt>
                <c:pt idx="38">
                  <c:v>67.931377716653756</c:v>
                </c:pt>
                <c:pt idx="39">
                  <c:v>67.931377716653756</c:v>
                </c:pt>
                <c:pt idx="40">
                  <c:v>67.931377716653756</c:v>
                </c:pt>
                <c:pt idx="41">
                  <c:v>67.931377716653756</c:v>
                </c:pt>
                <c:pt idx="42">
                  <c:v>67.931377716653756</c:v>
                </c:pt>
                <c:pt idx="43">
                  <c:v>67.931377716653756</c:v>
                </c:pt>
                <c:pt idx="44">
                  <c:v>67.931377716653756</c:v>
                </c:pt>
                <c:pt idx="45">
                  <c:v>67.931377716653756</c:v>
                </c:pt>
                <c:pt idx="46">
                  <c:v>67.931377716653756</c:v>
                </c:pt>
                <c:pt idx="47">
                  <c:v>67.931377716653756</c:v>
                </c:pt>
                <c:pt idx="48">
                  <c:v>67.931377716653756</c:v>
                </c:pt>
                <c:pt idx="49">
                  <c:v>67.931377716653756</c:v>
                </c:pt>
                <c:pt idx="50">
                  <c:v>67.931377716653756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6F-4D27-89FC-C7F0B6B3131F}"/>
            </c:ext>
          </c:extLst>
        </c:ser>
        <c:ser>
          <c:idx val="5"/>
          <c:order val="5"/>
          <c:tx>
            <c:v>Media-1*Sigma</c:v>
          </c:tx>
          <c:spPr>
            <a:ln w="25400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FoglioSupportoOutliers!$A$3:$A$53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FoglioSupportoOutliers!$C$3:$C$53</c:f>
              <c:numCache>
                <c:formatCode>0.00</c:formatCode>
                <c:ptCount val="51"/>
                <c:pt idx="0">
                  <c:v>49.480386989228592</c:v>
                </c:pt>
                <c:pt idx="1">
                  <c:v>49.480386989228592</c:v>
                </c:pt>
                <c:pt idx="2">
                  <c:v>49.480386989228592</c:v>
                </c:pt>
                <c:pt idx="3">
                  <c:v>49.480386989228592</c:v>
                </c:pt>
                <c:pt idx="4">
                  <c:v>49.480386989228592</c:v>
                </c:pt>
                <c:pt idx="5">
                  <c:v>49.480386989228592</c:v>
                </c:pt>
                <c:pt idx="6">
                  <c:v>49.480386989228592</c:v>
                </c:pt>
                <c:pt idx="7">
                  <c:v>49.480386989228592</c:v>
                </c:pt>
                <c:pt idx="8">
                  <c:v>49.480386989228592</c:v>
                </c:pt>
                <c:pt idx="9">
                  <c:v>49.480386989228592</c:v>
                </c:pt>
                <c:pt idx="10">
                  <c:v>49.480386989228592</c:v>
                </c:pt>
                <c:pt idx="11">
                  <c:v>49.480386989228592</c:v>
                </c:pt>
                <c:pt idx="12">
                  <c:v>49.480386989228592</c:v>
                </c:pt>
                <c:pt idx="13">
                  <c:v>49.480386989228592</c:v>
                </c:pt>
                <c:pt idx="14">
                  <c:v>49.480386989228592</c:v>
                </c:pt>
                <c:pt idx="15">
                  <c:v>49.480386989228592</c:v>
                </c:pt>
                <c:pt idx="16">
                  <c:v>49.480386989228592</c:v>
                </c:pt>
                <c:pt idx="17">
                  <c:v>49.480386989228592</c:v>
                </c:pt>
                <c:pt idx="18">
                  <c:v>49.480386989228592</c:v>
                </c:pt>
                <c:pt idx="19">
                  <c:v>49.480386989228592</c:v>
                </c:pt>
                <c:pt idx="20">
                  <c:v>49.480386989228592</c:v>
                </c:pt>
                <c:pt idx="21">
                  <c:v>49.480386989228592</c:v>
                </c:pt>
                <c:pt idx="22">
                  <c:v>49.480386989228592</c:v>
                </c:pt>
                <c:pt idx="23">
                  <c:v>49.480386989228592</c:v>
                </c:pt>
                <c:pt idx="24">
                  <c:v>49.480386989228592</c:v>
                </c:pt>
                <c:pt idx="25">
                  <c:v>49.480386989228592</c:v>
                </c:pt>
                <c:pt idx="26">
                  <c:v>49.480386989228592</c:v>
                </c:pt>
                <c:pt idx="27">
                  <c:v>49.480386989228592</c:v>
                </c:pt>
                <c:pt idx="28">
                  <c:v>49.480386989228592</c:v>
                </c:pt>
                <c:pt idx="29">
                  <c:v>49.480386989228592</c:v>
                </c:pt>
                <c:pt idx="30">
                  <c:v>49.480386989228592</c:v>
                </c:pt>
                <c:pt idx="31">
                  <c:v>49.480386989228592</c:v>
                </c:pt>
                <c:pt idx="32">
                  <c:v>49.480386989228592</c:v>
                </c:pt>
                <c:pt idx="33">
                  <c:v>49.480386989228592</c:v>
                </c:pt>
                <c:pt idx="34">
                  <c:v>49.480386989228592</c:v>
                </c:pt>
                <c:pt idx="35">
                  <c:v>49.480386989228592</c:v>
                </c:pt>
                <c:pt idx="36">
                  <c:v>49.480386989228592</c:v>
                </c:pt>
                <c:pt idx="37">
                  <c:v>49.480386989228592</c:v>
                </c:pt>
                <c:pt idx="38">
                  <c:v>49.480386989228592</c:v>
                </c:pt>
                <c:pt idx="39">
                  <c:v>49.480386989228592</c:v>
                </c:pt>
                <c:pt idx="40">
                  <c:v>49.480386989228592</c:v>
                </c:pt>
                <c:pt idx="41">
                  <c:v>49.480386989228592</c:v>
                </c:pt>
                <c:pt idx="42">
                  <c:v>49.480386989228592</c:v>
                </c:pt>
                <c:pt idx="43">
                  <c:v>49.480386989228592</c:v>
                </c:pt>
                <c:pt idx="44">
                  <c:v>49.480386989228592</c:v>
                </c:pt>
                <c:pt idx="45">
                  <c:v>49.480386989228592</c:v>
                </c:pt>
                <c:pt idx="46">
                  <c:v>49.480386989228592</c:v>
                </c:pt>
                <c:pt idx="47">
                  <c:v>49.480386989228592</c:v>
                </c:pt>
                <c:pt idx="48">
                  <c:v>49.480386989228592</c:v>
                </c:pt>
                <c:pt idx="49">
                  <c:v>49.480386989228592</c:v>
                </c:pt>
                <c:pt idx="50">
                  <c:v>49.480386989228592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6F-4D27-89FC-C7F0B6B3131F}"/>
            </c:ext>
          </c:extLst>
        </c:ser>
        <c:ser>
          <c:idx val="6"/>
          <c:order val="6"/>
          <c:tx>
            <c:v>Media+2*Sigma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FoglioSupportoOutliers!$A$3:$A$53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FoglioSupportoOutliers!$F$3:$F$53</c:f>
              <c:numCache>
                <c:formatCode>0.00</c:formatCode>
                <c:ptCount val="51"/>
                <c:pt idx="0">
                  <c:v>77.156873080366353</c:v>
                </c:pt>
                <c:pt idx="1">
                  <c:v>77.156873080366353</c:v>
                </c:pt>
                <c:pt idx="2">
                  <c:v>77.156873080366353</c:v>
                </c:pt>
                <c:pt idx="3">
                  <c:v>77.156873080366353</c:v>
                </c:pt>
                <c:pt idx="4">
                  <c:v>77.156873080366353</c:v>
                </c:pt>
                <c:pt idx="5">
                  <c:v>77.156873080366353</c:v>
                </c:pt>
                <c:pt idx="6">
                  <c:v>77.156873080366353</c:v>
                </c:pt>
                <c:pt idx="7">
                  <c:v>77.156873080366353</c:v>
                </c:pt>
                <c:pt idx="8">
                  <c:v>77.156873080366353</c:v>
                </c:pt>
                <c:pt idx="9">
                  <c:v>77.156873080366353</c:v>
                </c:pt>
                <c:pt idx="10">
                  <c:v>77.156873080366353</c:v>
                </c:pt>
                <c:pt idx="11">
                  <c:v>77.156873080366353</c:v>
                </c:pt>
                <c:pt idx="12">
                  <c:v>77.156873080366353</c:v>
                </c:pt>
                <c:pt idx="13">
                  <c:v>77.156873080366353</c:v>
                </c:pt>
                <c:pt idx="14">
                  <c:v>77.156873080366353</c:v>
                </c:pt>
                <c:pt idx="15">
                  <c:v>77.156873080366353</c:v>
                </c:pt>
                <c:pt idx="16">
                  <c:v>77.156873080366353</c:v>
                </c:pt>
                <c:pt idx="17">
                  <c:v>77.156873080366353</c:v>
                </c:pt>
                <c:pt idx="18">
                  <c:v>77.156873080366353</c:v>
                </c:pt>
                <c:pt idx="19">
                  <c:v>77.156873080366353</c:v>
                </c:pt>
                <c:pt idx="20">
                  <c:v>77.156873080366353</c:v>
                </c:pt>
                <c:pt idx="21">
                  <c:v>77.156873080366353</c:v>
                </c:pt>
                <c:pt idx="22">
                  <c:v>77.156873080366353</c:v>
                </c:pt>
                <c:pt idx="23">
                  <c:v>77.156873080366353</c:v>
                </c:pt>
                <c:pt idx="24">
                  <c:v>77.156873080366353</c:v>
                </c:pt>
                <c:pt idx="25">
                  <c:v>77.156873080366353</c:v>
                </c:pt>
                <c:pt idx="26">
                  <c:v>77.156873080366353</c:v>
                </c:pt>
                <c:pt idx="27">
                  <c:v>77.156873080366353</c:v>
                </c:pt>
                <c:pt idx="28">
                  <c:v>77.156873080366353</c:v>
                </c:pt>
                <c:pt idx="29">
                  <c:v>77.156873080366353</c:v>
                </c:pt>
                <c:pt idx="30">
                  <c:v>77.156873080366353</c:v>
                </c:pt>
                <c:pt idx="31">
                  <c:v>77.156873080366353</c:v>
                </c:pt>
                <c:pt idx="32">
                  <c:v>77.156873080366353</c:v>
                </c:pt>
                <c:pt idx="33">
                  <c:v>77.156873080366353</c:v>
                </c:pt>
                <c:pt idx="34">
                  <c:v>77.156873080366353</c:v>
                </c:pt>
                <c:pt idx="35">
                  <c:v>77.156873080366353</c:v>
                </c:pt>
                <c:pt idx="36">
                  <c:v>77.156873080366353</c:v>
                </c:pt>
                <c:pt idx="37">
                  <c:v>77.156873080366353</c:v>
                </c:pt>
                <c:pt idx="38">
                  <c:v>77.156873080366353</c:v>
                </c:pt>
                <c:pt idx="39">
                  <c:v>77.156873080366353</c:v>
                </c:pt>
                <c:pt idx="40">
                  <c:v>77.156873080366353</c:v>
                </c:pt>
                <c:pt idx="41">
                  <c:v>77.156873080366353</c:v>
                </c:pt>
                <c:pt idx="42">
                  <c:v>77.156873080366353</c:v>
                </c:pt>
                <c:pt idx="43">
                  <c:v>77.156873080366353</c:v>
                </c:pt>
                <c:pt idx="44">
                  <c:v>77.156873080366353</c:v>
                </c:pt>
                <c:pt idx="45">
                  <c:v>77.156873080366353</c:v>
                </c:pt>
                <c:pt idx="46">
                  <c:v>77.156873080366353</c:v>
                </c:pt>
                <c:pt idx="47">
                  <c:v>77.156873080366353</c:v>
                </c:pt>
                <c:pt idx="48">
                  <c:v>77.156873080366353</c:v>
                </c:pt>
                <c:pt idx="49">
                  <c:v>77.156873080366353</c:v>
                </c:pt>
                <c:pt idx="50">
                  <c:v>77.156873080366353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6F-4D27-89FC-C7F0B6B3131F}"/>
            </c:ext>
          </c:extLst>
        </c:ser>
        <c:ser>
          <c:idx val="7"/>
          <c:order val="7"/>
          <c:tx>
            <c:v>Media-2*Sigma</c:v>
          </c:tx>
          <c:spPr>
            <a:ln w="254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FoglioSupportoOutliers!$A$3:$A$53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FoglioSupportoOutliers!$E$3:$E$53</c:f>
              <c:numCache>
                <c:formatCode>0.00</c:formatCode>
                <c:ptCount val="51"/>
                <c:pt idx="0">
                  <c:v>40.254891625516002</c:v>
                </c:pt>
                <c:pt idx="1">
                  <c:v>40.254891625516002</c:v>
                </c:pt>
                <c:pt idx="2">
                  <c:v>40.254891625516002</c:v>
                </c:pt>
                <c:pt idx="3">
                  <c:v>40.254891625516002</c:v>
                </c:pt>
                <c:pt idx="4">
                  <c:v>40.254891625516002</c:v>
                </c:pt>
                <c:pt idx="5">
                  <c:v>40.254891625516002</c:v>
                </c:pt>
                <c:pt idx="6">
                  <c:v>40.254891625516002</c:v>
                </c:pt>
                <c:pt idx="7">
                  <c:v>40.254891625516002</c:v>
                </c:pt>
                <c:pt idx="8">
                  <c:v>40.254891625516002</c:v>
                </c:pt>
                <c:pt idx="9">
                  <c:v>40.254891625516002</c:v>
                </c:pt>
                <c:pt idx="10">
                  <c:v>40.254891625516002</c:v>
                </c:pt>
                <c:pt idx="11">
                  <c:v>40.254891625516002</c:v>
                </c:pt>
                <c:pt idx="12">
                  <c:v>40.254891625516002</c:v>
                </c:pt>
                <c:pt idx="13">
                  <c:v>40.254891625516002</c:v>
                </c:pt>
                <c:pt idx="14">
                  <c:v>40.254891625516002</c:v>
                </c:pt>
                <c:pt idx="15">
                  <c:v>40.254891625516002</c:v>
                </c:pt>
                <c:pt idx="16">
                  <c:v>40.254891625516002</c:v>
                </c:pt>
                <c:pt idx="17">
                  <c:v>40.254891625516002</c:v>
                </c:pt>
                <c:pt idx="18">
                  <c:v>40.254891625516002</c:v>
                </c:pt>
                <c:pt idx="19">
                  <c:v>40.254891625516002</c:v>
                </c:pt>
                <c:pt idx="20">
                  <c:v>40.254891625516002</c:v>
                </c:pt>
                <c:pt idx="21">
                  <c:v>40.254891625516002</c:v>
                </c:pt>
                <c:pt idx="22">
                  <c:v>40.254891625516002</c:v>
                </c:pt>
                <c:pt idx="23">
                  <c:v>40.254891625516002</c:v>
                </c:pt>
                <c:pt idx="24">
                  <c:v>40.254891625516002</c:v>
                </c:pt>
                <c:pt idx="25">
                  <c:v>40.254891625516002</c:v>
                </c:pt>
                <c:pt idx="26">
                  <c:v>40.254891625516002</c:v>
                </c:pt>
                <c:pt idx="27">
                  <c:v>40.254891625516002</c:v>
                </c:pt>
                <c:pt idx="28">
                  <c:v>40.254891625516002</c:v>
                </c:pt>
                <c:pt idx="29">
                  <c:v>40.254891625516002</c:v>
                </c:pt>
                <c:pt idx="30">
                  <c:v>40.254891625516002</c:v>
                </c:pt>
                <c:pt idx="31">
                  <c:v>40.254891625516002</c:v>
                </c:pt>
                <c:pt idx="32">
                  <c:v>40.254891625516002</c:v>
                </c:pt>
                <c:pt idx="33">
                  <c:v>40.254891625516002</c:v>
                </c:pt>
                <c:pt idx="34">
                  <c:v>40.254891625516002</c:v>
                </c:pt>
                <c:pt idx="35">
                  <c:v>40.254891625516002</c:v>
                </c:pt>
                <c:pt idx="36">
                  <c:v>40.254891625516002</c:v>
                </c:pt>
                <c:pt idx="37">
                  <c:v>40.254891625516002</c:v>
                </c:pt>
                <c:pt idx="38">
                  <c:v>40.254891625516002</c:v>
                </c:pt>
                <c:pt idx="39">
                  <c:v>40.254891625516002</c:v>
                </c:pt>
                <c:pt idx="40">
                  <c:v>40.254891625516002</c:v>
                </c:pt>
                <c:pt idx="41">
                  <c:v>40.254891625516002</c:v>
                </c:pt>
                <c:pt idx="42">
                  <c:v>40.254891625516002</c:v>
                </c:pt>
                <c:pt idx="43">
                  <c:v>40.254891625516002</c:v>
                </c:pt>
                <c:pt idx="44">
                  <c:v>40.254891625516002</c:v>
                </c:pt>
                <c:pt idx="45">
                  <c:v>40.254891625516002</c:v>
                </c:pt>
                <c:pt idx="46">
                  <c:v>40.254891625516002</c:v>
                </c:pt>
                <c:pt idx="47">
                  <c:v>40.254891625516002</c:v>
                </c:pt>
                <c:pt idx="48">
                  <c:v>40.254891625516002</c:v>
                </c:pt>
                <c:pt idx="49">
                  <c:v>40.254891625516002</c:v>
                </c:pt>
                <c:pt idx="50">
                  <c:v>40.254891625516002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86F-4D27-89FC-C7F0B6B31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29904"/>
        <c:axId val="375108592"/>
      </c:scatterChart>
      <c:catAx>
        <c:axId val="37442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400" b="1"/>
                  <a:t>ID SOGGETTO</a:t>
                </a:r>
              </a:p>
            </c:rich>
          </c:tx>
          <c:layout>
            <c:manualLayout>
              <c:xMode val="edge"/>
              <c:yMode val="edge"/>
              <c:x val="0.39261072834645672"/>
              <c:y val="0.93847666276463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108592"/>
        <c:crosses val="autoZero"/>
        <c:auto val="1"/>
        <c:lblAlgn val="ctr"/>
        <c:lblOffset val="100"/>
        <c:tickLblSkip val="2"/>
        <c:noMultiLvlLbl val="0"/>
      </c:catAx>
      <c:valAx>
        <c:axId val="37510859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400" b="1"/>
                  <a:t>MASSA  CORPOREA [kg]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442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ALTEZZA</a:t>
            </a:r>
          </a:p>
        </c:rich>
      </c:tx>
      <c:layout>
        <c:manualLayout>
          <c:xMode val="edge"/>
          <c:yMode val="edge"/>
          <c:x val="0.4259895247469066"/>
          <c:y val="2.5355150918635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MEDIA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FoglioSupportoOutliers!$J$3:$J$53</c:f>
              <c:numCache>
                <c:formatCode>0.00</c:formatCode>
                <c:ptCount val="51"/>
                <c:pt idx="0">
                  <c:v>1.6674509803921564</c:v>
                </c:pt>
                <c:pt idx="1">
                  <c:v>1.6674509803921564</c:v>
                </c:pt>
                <c:pt idx="2">
                  <c:v>1.6674509803921564</c:v>
                </c:pt>
                <c:pt idx="3">
                  <c:v>1.6674509803921564</c:v>
                </c:pt>
                <c:pt idx="4">
                  <c:v>1.6674509803921564</c:v>
                </c:pt>
                <c:pt idx="5">
                  <c:v>1.6674509803921564</c:v>
                </c:pt>
                <c:pt idx="6">
                  <c:v>1.6674509803921564</c:v>
                </c:pt>
                <c:pt idx="7">
                  <c:v>1.6674509803921564</c:v>
                </c:pt>
                <c:pt idx="8">
                  <c:v>1.6674509803921564</c:v>
                </c:pt>
                <c:pt idx="9">
                  <c:v>1.6674509803921564</c:v>
                </c:pt>
                <c:pt idx="10">
                  <c:v>1.6674509803921564</c:v>
                </c:pt>
                <c:pt idx="11">
                  <c:v>1.6674509803921564</c:v>
                </c:pt>
                <c:pt idx="12">
                  <c:v>1.6674509803921564</c:v>
                </c:pt>
                <c:pt idx="13">
                  <c:v>1.6674509803921564</c:v>
                </c:pt>
                <c:pt idx="14">
                  <c:v>1.6674509803921564</c:v>
                </c:pt>
                <c:pt idx="15">
                  <c:v>1.6674509803921564</c:v>
                </c:pt>
                <c:pt idx="16">
                  <c:v>1.6674509803921564</c:v>
                </c:pt>
                <c:pt idx="17">
                  <c:v>1.6674509803921564</c:v>
                </c:pt>
                <c:pt idx="18">
                  <c:v>1.6674509803921564</c:v>
                </c:pt>
                <c:pt idx="19">
                  <c:v>1.6674509803921564</c:v>
                </c:pt>
                <c:pt idx="20">
                  <c:v>1.6674509803921564</c:v>
                </c:pt>
                <c:pt idx="21">
                  <c:v>1.6674509803921564</c:v>
                </c:pt>
                <c:pt idx="22">
                  <c:v>1.6674509803921564</c:v>
                </c:pt>
                <c:pt idx="23">
                  <c:v>1.6674509803921564</c:v>
                </c:pt>
                <c:pt idx="24">
                  <c:v>1.6674509803921564</c:v>
                </c:pt>
                <c:pt idx="25">
                  <c:v>1.6674509803921564</c:v>
                </c:pt>
                <c:pt idx="26">
                  <c:v>1.6674509803921564</c:v>
                </c:pt>
                <c:pt idx="27">
                  <c:v>1.6674509803921564</c:v>
                </c:pt>
                <c:pt idx="28">
                  <c:v>1.6674509803921564</c:v>
                </c:pt>
                <c:pt idx="29">
                  <c:v>1.6674509803921564</c:v>
                </c:pt>
                <c:pt idx="30">
                  <c:v>1.6674509803921564</c:v>
                </c:pt>
                <c:pt idx="31">
                  <c:v>1.6674509803921564</c:v>
                </c:pt>
                <c:pt idx="32">
                  <c:v>1.6674509803921564</c:v>
                </c:pt>
                <c:pt idx="33">
                  <c:v>1.6674509803921564</c:v>
                </c:pt>
                <c:pt idx="34">
                  <c:v>1.6674509803921564</c:v>
                </c:pt>
                <c:pt idx="35">
                  <c:v>1.6674509803921564</c:v>
                </c:pt>
                <c:pt idx="36">
                  <c:v>1.6674509803921564</c:v>
                </c:pt>
                <c:pt idx="37">
                  <c:v>1.6674509803921564</c:v>
                </c:pt>
                <c:pt idx="38">
                  <c:v>1.6674509803921564</c:v>
                </c:pt>
                <c:pt idx="39">
                  <c:v>1.6674509803921564</c:v>
                </c:pt>
                <c:pt idx="40">
                  <c:v>1.6674509803921564</c:v>
                </c:pt>
                <c:pt idx="41">
                  <c:v>1.6674509803921564</c:v>
                </c:pt>
                <c:pt idx="42">
                  <c:v>1.6674509803921564</c:v>
                </c:pt>
                <c:pt idx="43">
                  <c:v>1.6674509803921564</c:v>
                </c:pt>
                <c:pt idx="44">
                  <c:v>1.6674509803921564</c:v>
                </c:pt>
                <c:pt idx="45">
                  <c:v>1.6674509803921564</c:v>
                </c:pt>
                <c:pt idx="46">
                  <c:v>1.6674509803921564</c:v>
                </c:pt>
                <c:pt idx="47">
                  <c:v>1.6674509803921564</c:v>
                </c:pt>
                <c:pt idx="48">
                  <c:v>1.6674509803921564</c:v>
                </c:pt>
                <c:pt idx="49">
                  <c:v>1.6674509803921564</c:v>
                </c:pt>
                <c:pt idx="50">
                  <c:v>1.6674509803921564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4-4734-9E07-909CEFF3EF9C}"/>
            </c:ext>
          </c:extLst>
        </c:ser>
        <c:ser>
          <c:idx val="2"/>
          <c:order val="2"/>
          <c:tx>
            <c:v>Media+3*Sigma</c:v>
          </c:tx>
          <c:spPr>
            <a:ln w="1905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FoglioSupportoOutliers!$P$3:$P$53</c:f>
              <c:numCache>
                <c:formatCode>0.00</c:formatCode>
                <c:ptCount val="51"/>
                <c:pt idx="0">
                  <c:v>1.9178633461834178</c:v>
                </c:pt>
                <c:pt idx="1">
                  <c:v>1.9178633461834178</c:v>
                </c:pt>
                <c:pt idx="2">
                  <c:v>1.9178633461834178</c:v>
                </c:pt>
                <c:pt idx="3">
                  <c:v>1.9178633461834178</c:v>
                </c:pt>
                <c:pt idx="4">
                  <c:v>1.9178633461834178</c:v>
                </c:pt>
                <c:pt idx="5">
                  <c:v>1.9178633461834178</c:v>
                </c:pt>
                <c:pt idx="6">
                  <c:v>1.9178633461834178</c:v>
                </c:pt>
                <c:pt idx="7">
                  <c:v>1.9178633461834178</c:v>
                </c:pt>
                <c:pt idx="8">
                  <c:v>1.9178633461834178</c:v>
                </c:pt>
                <c:pt idx="9">
                  <c:v>1.9178633461834178</c:v>
                </c:pt>
                <c:pt idx="10">
                  <c:v>1.9178633461834178</c:v>
                </c:pt>
                <c:pt idx="11">
                  <c:v>1.9178633461834178</c:v>
                </c:pt>
                <c:pt idx="12">
                  <c:v>1.9178633461834178</c:v>
                </c:pt>
                <c:pt idx="13">
                  <c:v>1.9178633461834178</c:v>
                </c:pt>
                <c:pt idx="14">
                  <c:v>1.9178633461834178</c:v>
                </c:pt>
                <c:pt idx="15">
                  <c:v>1.9178633461834178</c:v>
                </c:pt>
                <c:pt idx="16">
                  <c:v>1.9178633461834178</c:v>
                </c:pt>
                <c:pt idx="17">
                  <c:v>1.9178633461834178</c:v>
                </c:pt>
                <c:pt idx="18">
                  <c:v>1.9178633461834178</c:v>
                </c:pt>
                <c:pt idx="19">
                  <c:v>1.9178633461834178</c:v>
                </c:pt>
                <c:pt idx="20">
                  <c:v>1.9178633461834178</c:v>
                </c:pt>
                <c:pt idx="21">
                  <c:v>1.9178633461834178</c:v>
                </c:pt>
                <c:pt idx="22">
                  <c:v>1.9178633461834178</c:v>
                </c:pt>
                <c:pt idx="23">
                  <c:v>1.9178633461834178</c:v>
                </c:pt>
                <c:pt idx="24">
                  <c:v>1.9178633461834178</c:v>
                </c:pt>
                <c:pt idx="25">
                  <c:v>1.9178633461834178</c:v>
                </c:pt>
                <c:pt idx="26">
                  <c:v>1.9178633461834178</c:v>
                </c:pt>
                <c:pt idx="27">
                  <c:v>1.9178633461834178</c:v>
                </c:pt>
                <c:pt idx="28">
                  <c:v>1.9178633461834178</c:v>
                </c:pt>
                <c:pt idx="29">
                  <c:v>1.9178633461834178</c:v>
                </c:pt>
                <c:pt idx="30">
                  <c:v>1.9178633461834178</c:v>
                </c:pt>
                <c:pt idx="31">
                  <c:v>1.9178633461834178</c:v>
                </c:pt>
                <c:pt idx="32">
                  <c:v>1.9178633461834178</c:v>
                </c:pt>
                <c:pt idx="33">
                  <c:v>1.9178633461834178</c:v>
                </c:pt>
                <c:pt idx="34">
                  <c:v>1.9178633461834178</c:v>
                </c:pt>
                <c:pt idx="35">
                  <c:v>1.9178633461834178</c:v>
                </c:pt>
                <c:pt idx="36">
                  <c:v>1.9178633461834178</c:v>
                </c:pt>
                <c:pt idx="37">
                  <c:v>1.9178633461834178</c:v>
                </c:pt>
                <c:pt idx="38">
                  <c:v>1.9178633461834178</c:v>
                </c:pt>
                <c:pt idx="39">
                  <c:v>1.9178633461834178</c:v>
                </c:pt>
                <c:pt idx="40">
                  <c:v>1.9178633461834178</c:v>
                </c:pt>
                <c:pt idx="41">
                  <c:v>1.9178633461834178</c:v>
                </c:pt>
                <c:pt idx="42">
                  <c:v>1.9178633461834178</c:v>
                </c:pt>
                <c:pt idx="43">
                  <c:v>1.9178633461834178</c:v>
                </c:pt>
                <c:pt idx="44">
                  <c:v>1.9178633461834178</c:v>
                </c:pt>
                <c:pt idx="45">
                  <c:v>1.9178633461834178</c:v>
                </c:pt>
                <c:pt idx="46">
                  <c:v>1.9178633461834178</c:v>
                </c:pt>
                <c:pt idx="47">
                  <c:v>1.9178633461834178</c:v>
                </c:pt>
                <c:pt idx="48">
                  <c:v>1.9178633461834178</c:v>
                </c:pt>
                <c:pt idx="49">
                  <c:v>1.9178633461834178</c:v>
                </c:pt>
                <c:pt idx="50">
                  <c:v>1.9178633461834178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4-4734-9E07-909CEFF3EF9C}"/>
            </c:ext>
          </c:extLst>
        </c:ser>
        <c:ser>
          <c:idx val="3"/>
          <c:order val="3"/>
          <c:tx>
            <c:v>Media-3*Sigma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FoglioSupportoOutliers!$O$3:$O$53</c:f>
              <c:numCache>
                <c:formatCode>0.00</c:formatCode>
                <c:ptCount val="51"/>
                <c:pt idx="0">
                  <c:v>1.4170386146008951</c:v>
                </c:pt>
                <c:pt idx="1">
                  <c:v>1.4170386146008951</c:v>
                </c:pt>
                <c:pt idx="2">
                  <c:v>1.4170386146008951</c:v>
                </c:pt>
                <c:pt idx="3">
                  <c:v>1.4170386146008951</c:v>
                </c:pt>
                <c:pt idx="4">
                  <c:v>1.4170386146008951</c:v>
                </c:pt>
                <c:pt idx="5">
                  <c:v>1.4170386146008951</c:v>
                </c:pt>
                <c:pt idx="6">
                  <c:v>1.4170386146008951</c:v>
                </c:pt>
                <c:pt idx="7">
                  <c:v>1.4170386146008951</c:v>
                </c:pt>
                <c:pt idx="8">
                  <c:v>1.4170386146008951</c:v>
                </c:pt>
                <c:pt idx="9">
                  <c:v>1.4170386146008951</c:v>
                </c:pt>
                <c:pt idx="10">
                  <c:v>1.4170386146008951</c:v>
                </c:pt>
                <c:pt idx="11">
                  <c:v>1.4170386146008951</c:v>
                </c:pt>
                <c:pt idx="12">
                  <c:v>1.4170386146008951</c:v>
                </c:pt>
                <c:pt idx="13">
                  <c:v>1.4170386146008951</c:v>
                </c:pt>
                <c:pt idx="14">
                  <c:v>1.4170386146008951</c:v>
                </c:pt>
                <c:pt idx="15">
                  <c:v>1.4170386146008951</c:v>
                </c:pt>
                <c:pt idx="16">
                  <c:v>1.4170386146008951</c:v>
                </c:pt>
                <c:pt idx="17">
                  <c:v>1.4170386146008951</c:v>
                </c:pt>
                <c:pt idx="18">
                  <c:v>1.4170386146008951</c:v>
                </c:pt>
                <c:pt idx="19">
                  <c:v>1.4170386146008951</c:v>
                </c:pt>
                <c:pt idx="20">
                  <c:v>1.4170386146008951</c:v>
                </c:pt>
                <c:pt idx="21">
                  <c:v>1.4170386146008951</c:v>
                </c:pt>
                <c:pt idx="22">
                  <c:v>1.4170386146008951</c:v>
                </c:pt>
                <c:pt idx="23">
                  <c:v>1.4170386146008951</c:v>
                </c:pt>
                <c:pt idx="24">
                  <c:v>1.4170386146008951</c:v>
                </c:pt>
                <c:pt idx="25">
                  <c:v>1.4170386146008951</c:v>
                </c:pt>
                <c:pt idx="26">
                  <c:v>1.4170386146008951</c:v>
                </c:pt>
                <c:pt idx="27">
                  <c:v>1.4170386146008951</c:v>
                </c:pt>
                <c:pt idx="28">
                  <c:v>1.4170386146008951</c:v>
                </c:pt>
                <c:pt idx="29">
                  <c:v>1.4170386146008951</c:v>
                </c:pt>
                <c:pt idx="30">
                  <c:v>1.4170386146008951</c:v>
                </c:pt>
                <c:pt idx="31">
                  <c:v>1.4170386146008951</c:v>
                </c:pt>
                <c:pt idx="32">
                  <c:v>1.4170386146008951</c:v>
                </c:pt>
                <c:pt idx="33">
                  <c:v>1.4170386146008951</c:v>
                </c:pt>
                <c:pt idx="34">
                  <c:v>1.4170386146008951</c:v>
                </c:pt>
                <c:pt idx="35">
                  <c:v>1.4170386146008951</c:v>
                </c:pt>
                <c:pt idx="36">
                  <c:v>1.4170386146008951</c:v>
                </c:pt>
                <c:pt idx="37">
                  <c:v>1.4170386146008951</c:v>
                </c:pt>
                <c:pt idx="38">
                  <c:v>1.4170386146008951</c:v>
                </c:pt>
                <c:pt idx="39">
                  <c:v>1.4170386146008951</c:v>
                </c:pt>
                <c:pt idx="40">
                  <c:v>1.4170386146008951</c:v>
                </c:pt>
                <c:pt idx="41">
                  <c:v>1.4170386146008951</c:v>
                </c:pt>
                <c:pt idx="42">
                  <c:v>1.4170386146008951</c:v>
                </c:pt>
                <c:pt idx="43">
                  <c:v>1.4170386146008951</c:v>
                </c:pt>
                <c:pt idx="44">
                  <c:v>1.4170386146008951</c:v>
                </c:pt>
                <c:pt idx="45">
                  <c:v>1.4170386146008951</c:v>
                </c:pt>
                <c:pt idx="46">
                  <c:v>1.4170386146008951</c:v>
                </c:pt>
                <c:pt idx="47">
                  <c:v>1.4170386146008951</c:v>
                </c:pt>
                <c:pt idx="48">
                  <c:v>1.4170386146008951</c:v>
                </c:pt>
                <c:pt idx="49">
                  <c:v>1.4170386146008951</c:v>
                </c:pt>
                <c:pt idx="50">
                  <c:v>1.4170386146008951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24-4734-9E07-909CEFF3E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29904"/>
        <c:axId val="375108592"/>
      </c:lineChart>
      <c:scatterChart>
        <c:scatterStyle val="lineMarker"/>
        <c:varyColors val="0"/>
        <c:ser>
          <c:idx val="0"/>
          <c:order val="0"/>
          <c:tx>
            <c:strRef>
              <c:f>Dati!$E$5</c:f>
              <c:strCache>
                <c:ptCount val="1"/>
                <c:pt idx="0">
                  <c:v>ALTEZZA [m]</c:v>
                </c:pt>
              </c:strCache>
            </c:strRef>
          </c:tx>
          <c:spPr>
            <a:ln w="25400" cap="rnd">
              <a:noFill/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Dati!$E$6:$E$56</c:f>
              <c:numCache>
                <c:formatCode>0.00</c:formatCode>
                <c:ptCount val="51"/>
                <c:pt idx="0">
                  <c:v>1.53</c:v>
                </c:pt>
                <c:pt idx="1">
                  <c:v>1.55</c:v>
                </c:pt>
                <c:pt idx="2">
                  <c:v>1.7</c:v>
                </c:pt>
                <c:pt idx="3">
                  <c:v>1.72</c:v>
                </c:pt>
                <c:pt idx="4">
                  <c:v>1.58</c:v>
                </c:pt>
                <c:pt idx="5">
                  <c:v>1.58</c:v>
                </c:pt>
                <c:pt idx="6">
                  <c:v>1.65</c:v>
                </c:pt>
                <c:pt idx="7">
                  <c:v>1.74</c:v>
                </c:pt>
                <c:pt idx="8">
                  <c:v>1.54</c:v>
                </c:pt>
                <c:pt idx="9">
                  <c:v>1.8</c:v>
                </c:pt>
                <c:pt idx="10">
                  <c:v>1.6</c:v>
                </c:pt>
                <c:pt idx="11">
                  <c:v>1.67</c:v>
                </c:pt>
                <c:pt idx="12">
                  <c:v>1.74</c:v>
                </c:pt>
                <c:pt idx="13">
                  <c:v>1.74</c:v>
                </c:pt>
                <c:pt idx="14">
                  <c:v>1.63</c:v>
                </c:pt>
                <c:pt idx="15">
                  <c:v>1.7</c:v>
                </c:pt>
                <c:pt idx="16">
                  <c:v>1.82</c:v>
                </c:pt>
                <c:pt idx="17">
                  <c:v>1.88</c:v>
                </c:pt>
                <c:pt idx="18">
                  <c:v>1.78</c:v>
                </c:pt>
                <c:pt idx="19">
                  <c:v>1.85</c:v>
                </c:pt>
                <c:pt idx="20">
                  <c:v>1.71</c:v>
                </c:pt>
                <c:pt idx="21">
                  <c:v>1.73</c:v>
                </c:pt>
                <c:pt idx="22">
                  <c:v>1.63</c:v>
                </c:pt>
                <c:pt idx="23">
                  <c:v>1.69</c:v>
                </c:pt>
                <c:pt idx="24">
                  <c:v>1.68</c:v>
                </c:pt>
                <c:pt idx="25">
                  <c:v>1.63</c:v>
                </c:pt>
                <c:pt idx="26">
                  <c:v>1.65</c:v>
                </c:pt>
                <c:pt idx="27">
                  <c:v>1.61</c:v>
                </c:pt>
                <c:pt idx="28">
                  <c:v>1.49</c:v>
                </c:pt>
                <c:pt idx="29">
                  <c:v>1.7</c:v>
                </c:pt>
                <c:pt idx="30">
                  <c:v>1.6</c:v>
                </c:pt>
                <c:pt idx="31">
                  <c:v>1.6</c:v>
                </c:pt>
                <c:pt idx="32">
                  <c:v>1.6</c:v>
                </c:pt>
                <c:pt idx="33">
                  <c:v>1.6</c:v>
                </c:pt>
                <c:pt idx="34">
                  <c:v>1.7</c:v>
                </c:pt>
                <c:pt idx="35">
                  <c:v>1.8</c:v>
                </c:pt>
                <c:pt idx="36">
                  <c:v>1.75</c:v>
                </c:pt>
                <c:pt idx="37">
                  <c:v>1.72</c:v>
                </c:pt>
                <c:pt idx="38">
                  <c:v>1.64</c:v>
                </c:pt>
                <c:pt idx="39">
                  <c:v>1.63</c:v>
                </c:pt>
                <c:pt idx="40">
                  <c:v>1.65</c:v>
                </c:pt>
                <c:pt idx="41">
                  <c:v>1.72</c:v>
                </c:pt>
                <c:pt idx="42">
                  <c:v>1.6</c:v>
                </c:pt>
                <c:pt idx="43">
                  <c:v>1.68</c:v>
                </c:pt>
                <c:pt idx="44">
                  <c:v>1.6</c:v>
                </c:pt>
                <c:pt idx="45">
                  <c:v>1.72</c:v>
                </c:pt>
                <c:pt idx="46">
                  <c:v>1.67</c:v>
                </c:pt>
                <c:pt idx="47">
                  <c:v>1.6</c:v>
                </c:pt>
                <c:pt idx="48">
                  <c:v>1.64</c:v>
                </c:pt>
                <c:pt idx="49">
                  <c:v>1.63</c:v>
                </c:pt>
                <c:pt idx="50">
                  <c:v>1.57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24-4734-9E07-909CEFF3EF9C}"/>
            </c:ext>
          </c:extLst>
        </c:ser>
        <c:ser>
          <c:idx val="4"/>
          <c:order val="4"/>
          <c:tx>
            <c:v>Media+1*Sigma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FoglioSupportoOutliers!$L$3:$L$53</c:f>
              <c:numCache>
                <c:formatCode>0.00</c:formatCode>
                <c:ptCount val="51"/>
                <c:pt idx="0">
                  <c:v>1.7509217689892436</c:v>
                </c:pt>
                <c:pt idx="1">
                  <c:v>1.7509217689892436</c:v>
                </c:pt>
                <c:pt idx="2">
                  <c:v>1.7509217689892436</c:v>
                </c:pt>
                <c:pt idx="3">
                  <c:v>1.7509217689892436</c:v>
                </c:pt>
                <c:pt idx="4">
                  <c:v>1.7509217689892436</c:v>
                </c:pt>
                <c:pt idx="5">
                  <c:v>1.7509217689892436</c:v>
                </c:pt>
                <c:pt idx="6">
                  <c:v>1.7509217689892436</c:v>
                </c:pt>
                <c:pt idx="7">
                  <c:v>1.7509217689892436</c:v>
                </c:pt>
                <c:pt idx="8">
                  <c:v>1.7509217689892436</c:v>
                </c:pt>
                <c:pt idx="9">
                  <c:v>1.7509217689892436</c:v>
                </c:pt>
                <c:pt idx="10">
                  <c:v>1.7509217689892436</c:v>
                </c:pt>
                <c:pt idx="11">
                  <c:v>1.7509217689892436</c:v>
                </c:pt>
                <c:pt idx="12">
                  <c:v>1.7509217689892436</c:v>
                </c:pt>
                <c:pt idx="13">
                  <c:v>1.7509217689892436</c:v>
                </c:pt>
                <c:pt idx="14">
                  <c:v>1.7509217689892436</c:v>
                </c:pt>
                <c:pt idx="15">
                  <c:v>1.7509217689892436</c:v>
                </c:pt>
                <c:pt idx="16">
                  <c:v>1.7509217689892436</c:v>
                </c:pt>
                <c:pt idx="17">
                  <c:v>1.7509217689892436</c:v>
                </c:pt>
                <c:pt idx="18">
                  <c:v>1.7509217689892436</c:v>
                </c:pt>
                <c:pt idx="19">
                  <c:v>1.7509217689892436</c:v>
                </c:pt>
                <c:pt idx="20">
                  <c:v>1.7509217689892436</c:v>
                </c:pt>
                <c:pt idx="21">
                  <c:v>1.7509217689892436</c:v>
                </c:pt>
                <c:pt idx="22">
                  <c:v>1.7509217689892436</c:v>
                </c:pt>
                <c:pt idx="23">
                  <c:v>1.7509217689892436</c:v>
                </c:pt>
                <c:pt idx="24">
                  <c:v>1.7509217689892436</c:v>
                </c:pt>
                <c:pt idx="25">
                  <c:v>1.7509217689892436</c:v>
                </c:pt>
                <c:pt idx="26">
                  <c:v>1.7509217689892436</c:v>
                </c:pt>
                <c:pt idx="27">
                  <c:v>1.7509217689892436</c:v>
                </c:pt>
                <c:pt idx="28">
                  <c:v>1.7509217689892436</c:v>
                </c:pt>
                <c:pt idx="29">
                  <c:v>1.7509217689892436</c:v>
                </c:pt>
                <c:pt idx="30">
                  <c:v>1.7509217689892436</c:v>
                </c:pt>
                <c:pt idx="31">
                  <c:v>1.7509217689892436</c:v>
                </c:pt>
                <c:pt idx="32">
                  <c:v>1.7509217689892436</c:v>
                </c:pt>
                <c:pt idx="33">
                  <c:v>1.7509217689892436</c:v>
                </c:pt>
                <c:pt idx="34">
                  <c:v>1.7509217689892436</c:v>
                </c:pt>
                <c:pt idx="35">
                  <c:v>1.7509217689892436</c:v>
                </c:pt>
                <c:pt idx="36">
                  <c:v>1.7509217689892436</c:v>
                </c:pt>
                <c:pt idx="37">
                  <c:v>1.7509217689892436</c:v>
                </c:pt>
                <c:pt idx="38">
                  <c:v>1.7509217689892436</c:v>
                </c:pt>
                <c:pt idx="39">
                  <c:v>1.7509217689892436</c:v>
                </c:pt>
                <c:pt idx="40">
                  <c:v>1.7509217689892436</c:v>
                </c:pt>
                <c:pt idx="41">
                  <c:v>1.7509217689892436</c:v>
                </c:pt>
                <c:pt idx="42">
                  <c:v>1.7509217689892436</c:v>
                </c:pt>
                <c:pt idx="43">
                  <c:v>1.7509217689892436</c:v>
                </c:pt>
                <c:pt idx="44">
                  <c:v>1.7509217689892436</c:v>
                </c:pt>
                <c:pt idx="45">
                  <c:v>1.7509217689892436</c:v>
                </c:pt>
                <c:pt idx="46">
                  <c:v>1.7509217689892436</c:v>
                </c:pt>
                <c:pt idx="47">
                  <c:v>1.7509217689892436</c:v>
                </c:pt>
                <c:pt idx="48">
                  <c:v>1.7509217689892436</c:v>
                </c:pt>
                <c:pt idx="49">
                  <c:v>1.7509217689892436</c:v>
                </c:pt>
                <c:pt idx="50">
                  <c:v>1.7509217689892436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24-4734-9E07-909CEFF3EF9C}"/>
            </c:ext>
          </c:extLst>
        </c:ser>
        <c:ser>
          <c:idx val="5"/>
          <c:order val="5"/>
          <c:tx>
            <c:v>Media-1*Sigma</c:v>
          </c:tx>
          <c:spPr>
            <a:ln w="19050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FoglioSupportoOutliers!$A$3:$A$53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FoglioSupportoOutliers!$K$3:$K$53</c:f>
              <c:numCache>
                <c:formatCode>0.00</c:formatCode>
                <c:ptCount val="51"/>
                <c:pt idx="0">
                  <c:v>1.5839801917950693</c:v>
                </c:pt>
                <c:pt idx="1">
                  <c:v>1.5839801917950693</c:v>
                </c:pt>
                <c:pt idx="2">
                  <c:v>1.5839801917950693</c:v>
                </c:pt>
                <c:pt idx="3">
                  <c:v>1.5839801917950693</c:v>
                </c:pt>
                <c:pt idx="4">
                  <c:v>1.5839801917950693</c:v>
                </c:pt>
                <c:pt idx="5">
                  <c:v>1.5839801917950693</c:v>
                </c:pt>
                <c:pt idx="6">
                  <c:v>1.5839801917950693</c:v>
                </c:pt>
                <c:pt idx="7">
                  <c:v>1.5839801917950693</c:v>
                </c:pt>
                <c:pt idx="8">
                  <c:v>1.5839801917950693</c:v>
                </c:pt>
                <c:pt idx="9">
                  <c:v>1.5839801917950693</c:v>
                </c:pt>
                <c:pt idx="10">
                  <c:v>1.5839801917950693</c:v>
                </c:pt>
                <c:pt idx="11">
                  <c:v>1.5839801917950693</c:v>
                </c:pt>
                <c:pt idx="12">
                  <c:v>1.5839801917950693</c:v>
                </c:pt>
                <c:pt idx="13">
                  <c:v>1.5839801917950693</c:v>
                </c:pt>
                <c:pt idx="14">
                  <c:v>1.5839801917950693</c:v>
                </c:pt>
                <c:pt idx="15">
                  <c:v>1.5839801917950693</c:v>
                </c:pt>
                <c:pt idx="16">
                  <c:v>1.5839801917950693</c:v>
                </c:pt>
                <c:pt idx="17">
                  <c:v>1.5839801917950693</c:v>
                </c:pt>
                <c:pt idx="18">
                  <c:v>1.5839801917950693</c:v>
                </c:pt>
                <c:pt idx="19">
                  <c:v>1.5839801917950693</c:v>
                </c:pt>
                <c:pt idx="20">
                  <c:v>1.5839801917950693</c:v>
                </c:pt>
                <c:pt idx="21">
                  <c:v>1.5839801917950693</c:v>
                </c:pt>
                <c:pt idx="22">
                  <c:v>1.5839801917950693</c:v>
                </c:pt>
                <c:pt idx="23">
                  <c:v>1.5839801917950693</c:v>
                </c:pt>
                <c:pt idx="24">
                  <c:v>1.5839801917950693</c:v>
                </c:pt>
                <c:pt idx="25">
                  <c:v>1.5839801917950693</c:v>
                </c:pt>
                <c:pt idx="26">
                  <c:v>1.5839801917950693</c:v>
                </c:pt>
                <c:pt idx="27">
                  <c:v>1.5839801917950693</c:v>
                </c:pt>
                <c:pt idx="28">
                  <c:v>1.5839801917950693</c:v>
                </c:pt>
                <c:pt idx="29">
                  <c:v>1.5839801917950693</c:v>
                </c:pt>
                <c:pt idx="30">
                  <c:v>1.5839801917950693</c:v>
                </c:pt>
                <c:pt idx="31">
                  <c:v>1.5839801917950693</c:v>
                </c:pt>
                <c:pt idx="32">
                  <c:v>1.5839801917950693</c:v>
                </c:pt>
                <c:pt idx="33">
                  <c:v>1.5839801917950693</c:v>
                </c:pt>
                <c:pt idx="34">
                  <c:v>1.5839801917950693</c:v>
                </c:pt>
                <c:pt idx="35">
                  <c:v>1.5839801917950693</c:v>
                </c:pt>
                <c:pt idx="36">
                  <c:v>1.5839801917950693</c:v>
                </c:pt>
                <c:pt idx="37">
                  <c:v>1.5839801917950693</c:v>
                </c:pt>
                <c:pt idx="38">
                  <c:v>1.5839801917950693</c:v>
                </c:pt>
                <c:pt idx="39">
                  <c:v>1.5839801917950693</c:v>
                </c:pt>
                <c:pt idx="40">
                  <c:v>1.5839801917950693</c:v>
                </c:pt>
                <c:pt idx="41">
                  <c:v>1.5839801917950693</c:v>
                </c:pt>
                <c:pt idx="42">
                  <c:v>1.5839801917950693</c:v>
                </c:pt>
                <c:pt idx="43">
                  <c:v>1.5839801917950693</c:v>
                </c:pt>
                <c:pt idx="44">
                  <c:v>1.5839801917950693</c:v>
                </c:pt>
                <c:pt idx="45">
                  <c:v>1.5839801917950693</c:v>
                </c:pt>
                <c:pt idx="46">
                  <c:v>1.5839801917950693</c:v>
                </c:pt>
                <c:pt idx="47">
                  <c:v>1.5839801917950693</c:v>
                </c:pt>
                <c:pt idx="48">
                  <c:v>1.5839801917950693</c:v>
                </c:pt>
                <c:pt idx="49">
                  <c:v>1.5839801917950693</c:v>
                </c:pt>
                <c:pt idx="50">
                  <c:v>1.5839801917950693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24-4734-9E07-909CEFF3EF9C}"/>
            </c:ext>
          </c:extLst>
        </c:ser>
        <c:ser>
          <c:idx val="6"/>
          <c:order val="6"/>
          <c:tx>
            <c:v>Media+2*Sigma</c:v>
          </c:tx>
          <c:spPr>
            <a:ln w="1905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FoglioSupportoOutliers!$A$3:$A$53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FoglioSupportoOutliers!$N$3:$N$53</c:f>
              <c:numCache>
                <c:formatCode>0.00</c:formatCode>
                <c:ptCount val="51"/>
                <c:pt idx="0">
                  <c:v>1.8343925575863307</c:v>
                </c:pt>
                <c:pt idx="1">
                  <c:v>1.8343925575863307</c:v>
                </c:pt>
                <c:pt idx="2">
                  <c:v>1.8343925575863307</c:v>
                </c:pt>
                <c:pt idx="3">
                  <c:v>1.8343925575863307</c:v>
                </c:pt>
                <c:pt idx="4">
                  <c:v>1.8343925575863307</c:v>
                </c:pt>
                <c:pt idx="5">
                  <c:v>1.8343925575863307</c:v>
                </c:pt>
                <c:pt idx="6">
                  <c:v>1.8343925575863307</c:v>
                </c:pt>
                <c:pt idx="7">
                  <c:v>1.8343925575863307</c:v>
                </c:pt>
                <c:pt idx="8">
                  <c:v>1.8343925575863307</c:v>
                </c:pt>
                <c:pt idx="9">
                  <c:v>1.8343925575863307</c:v>
                </c:pt>
                <c:pt idx="10">
                  <c:v>1.8343925575863307</c:v>
                </c:pt>
                <c:pt idx="11">
                  <c:v>1.8343925575863307</c:v>
                </c:pt>
                <c:pt idx="12">
                  <c:v>1.8343925575863307</c:v>
                </c:pt>
                <c:pt idx="13">
                  <c:v>1.8343925575863307</c:v>
                </c:pt>
                <c:pt idx="14">
                  <c:v>1.8343925575863307</c:v>
                </c:pt>
                <c:pt idx="15">
                  <c:v>1.8343925575863307</c:v>
                </c:pt>
                <c:pt idx="16">
                  <c:v>1.8343925575863307</c:v>
                </c:pt>
                <c:pt idx="17">
                  <c:v>1.8343925575863307</c:v>
                </c:pt>
                <c:pt idx="18">
                  <c:v>1.8343925575863307</c:v>
                </c:pt>
                <c:pt idx="19">
                  <c:v>1.8343925575863307</c:v>
                </c:pt>
                <c:pt idx="20">
                  <c:v>1.8343925575863307</c:v>
                </c:pt>
                <c:pt idx="21">
                  <c:v>1.8343925575863307</c:v>
                </c:pt>
                <c:pt idx="22">
                  <c:v>1.8343925575863307</c:v>
                </c:pt>
                <c:pt idx="23">
                  <c:v>1.8343925575863307</c:v>
                </c:pt>
                <c:pt idx="24">
                  <c:v>1.8343925575863307</c:v>
                </c:pt>
                <c:pt idx="25">
                  <c:v>1.8343925575863307</c:v>
                </c:pt>
                <c:pt idx="26">
                  <c:v>1.8343925575863307</c:v>
                </c:pt>
                <c:pt idx="27">
                  <c:v>1.8343925575863307</c:v>
                </c:pt>
                <c:pt idx="28">
                  <c:v>1.8343925575863307</c:v>
                </c:pt>
                <c:pt idx="29">
                  <c:v>1.8343925575863307</c:v>
                </c:pt>
                <c:pt idx="30">
                  <c:v>1.8343925575863307</c:v>
                </c:pt>
                <c:pt idx="31">
                  <c:v>1.8343925575863307</c:v>
                </c:pt>
                <c:pt idx="32">
                  <c:v>1.8343925575863307</c:v>
                </c:pt>
                <c:pt idx="33">
                  <c:v>1.8343925575863307</c:v>
                </c:pt>
                <c:pt idx="34">
                  <c:v>1.8343925575863307</c:v>
                </c:pt>
                <c:pt idx="35">
                  <c:v>1.8343925575863307</c:v>
                </c:pt>
                <c:pt idx="36">
                  <c:v>1.8343925575863307</c:v>
                </c:pt>
                <c:pt idx="37">
                  <c:v>1.8343925575863307</c:v>
                </c:pt>
                <c:pt idx="38">
                  <c:v>1.8343925575863307</c:v>
                </c:pt>
                <c:pt idx="39">
                  <c:v>1.8343925575863307</c:v>
                </c:pt>
                <c:pt idx="40">
                  <c:v>1.8343925575863307</c:v>
                </c:pt>
                <c:pt idx="41">
                  <c:v>1.8343925575863307</c:v>
                </c:pt>
                <c:pt idx="42">
                  <c:v>1.8343925575863307</c:v>
                </c:pt>
                <c:pt idx="43">
                  <c:v>1.8343925575863307</c:v>
                </c:pt>
                <c:pt idx="44">
                  <c:v>1.8343925575863307</c:v>
                </c:pt>
                <c:pt idx="45">
                  <c:v>1.8343925575863307</c:v>
                </c:pt>
                <c:pt idx="46">
                  <c:v>1.8343925575863307</c:v>
                </c:pt>
                <c:pt idx="47">
                  <c:v>1.8343925575863307</c:v>
                </c:pt>
                <c:pt idx="48">
                  <c:v>1.8343925575863307</c:v>
                </c:pt>
                <c:pt idx="49">
                  <c:v>1.8343925575863307</c:v>
                </c:pt>
                <c:pt idx="50">
                  <c:v>1.8343925575863307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24-4734-9E07-909CEFF3EF9C}"/>
            </c:ext>
          </c:extLst>
        </c:ser>
        <c:ser>
          <c:idx val="7"/>
          <c:order val="7"/>
          <c:tx>
            <c:v>Media-2*Sigma</c:v>
          </c:tx>
          <c:spPr>
            <a:ln w="1905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FoglioSupportoOutliers!$A$3:$A$53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FoglioSupportoOutliers!$M$3:$M$53</c:f>
              <c:numCache>
                <c:formatCode>0.00</c:formatCode>
                <c:ptCount val="51"/>
                <c:pt idx="0">
                  <c:v>1.5005094031979822</c:v>
                </c:pt>
                <c:pt idx="1">
                  <c:v>1.5005094031979822</c:v>
                </c:pt>
                <c:pt idx="2">
                  <c:v>1.5005094031979822</c:v>
                </c:pt>
                <c:pt idx="3">
                  <c:v>1.5005094031979822</c:v>
                </c:pt>
                <c:pt idx="4">
                  <c:v>1.5005094031979822</c:v>
                </c:pt>
                <c:pt idx="5">
                  <c:v>1.5005094031979822</c:v>
                </c:pt>
                <c:pt idx="6">
                  <c:v>1.5005094031979822</c:v>
                </c:pt>
                <c:pt idx="7">
                  <c:v>1.5005094031979822</c:v>
                </c:pt>
                <c:pt idx="8">
                  <c:v>1.5005094031979822</c:v>
                </c:pt>
                <c:pt idx="9">
                  <c:v>1.5005094031979822</c:v>
                </c:pt>
                <c:pt idx="10">
                  <c:v>1.5005094031979822</c:v>
                </c:pt>
                <c:pt idx="11">
                  <c:v>1.5005094031979822</c:v>
                </c:pt>
                <c:pt idx="12">
                  <c:v>1.5005094031979822</c:v>
                </c:pt>
                <c:pt idx="13">
                  <c:v>1.5005094031979822</c:v>
                </c:pt>
                <c:pt idx="14">
                  <c:v>1.5005094031979822</c:v>
                </c:pt>
                <c:pt idx="15">
                  <c:v>1.5005094031979822</c:v>
                </c:pt>
                <c:pt idx="16">
                  <c:v>1.5005094031979822</c:v>
                </c:pt>
                <c:pt idx="17">
                  <c:v>1.5005094031979822</c:v>
                </c:pt>
                <c:pt idx="18">
                  <c:v>1.5005094031979822</c:v>
                </c:pt>
                <c:pt idx="19">
                  <c:v>1.5005094031979822</c:v>
                </c:pt>
                <c:pt idx="20">
                  <c:v>1.5005094031979822</c:v>
                </c:pt>
                <c:pt idx="21">
                  <c:v>1.5005094031979822</c:v>
                </c:pt>
                <c:pt idx="22">
                  <c:v>1.5005094031979822</c:v>
                </c:pt>
                <c:pt idx="23">
                  <c:v>1.5005094031979822</c:v>
                </c:pt>
                <c:pt idx="24">
                  <c:v>1.5005094031979822</c:v>
                </c:pt>
                <c:pt idx="25">
                  <c:v>1.5005094031979822</c:v>
                </c:pt>
                <c:pt idx="26">
                  <c:v>1.5005094031979822</c:v>
                </c:pt>
                <c:pt idx="27">
                  <c:v>1.5005094031979822</c:v>
                </c:pt>
                <c:pt idx="28">
                  <c:v>1.5005094031979822</c:v>
                </c:pt>
                <c:pt idx="29">
                  <c:v>1.5005094031979822</c:v>
                </c:pt>
                <c:pt idx="30">
                  <c:v>1.5005094031979822</c:v>
                </c:pt>
                <c:pt idx="31">
                  <c:v>1.5005094031979822</c:v>
                </c:pt>
                <c:pt idx="32">
                  <c:v>1.5005094031979822</c:v>
                </c:pt>
                <c:pt idx="33">
                  <c:v>1.5005094031979822</c:v>
                </c:pt>
                <c:pt idx="34">
                  <c:v>1.5005094031979822</c:v>
                </c:pt>
                <c:pt idx="35">
                  <c:v>1.5005094031979822</c:v>
                </c:pt>
                <c:pt idx="36">
                  <c:v>1.5005094031979822</c:v>
                </c:pt>
                <c:pt idx="37">
                  <c:v>1.5005094031979822</c:v>
                </c:pt>
                <c:pt idx="38">
                  <c:v>1.5005094031979822</c:v>
                </c:pt>
                <c:pt idx="39">
                  <c:v>1.5005094031979822</c:v>
                </c:pt>
                <c:pt idx="40">
                  <c:v>1.5005094031979822</c:v>
                </c:pt>
                <c:pt idx="41">
                  <c:v>1.5005094031979822</c:v>
                </c:pt>
                <c:pt idx="42">
                  <c:v>1.5005094031979822</c:v>
                </c:pt>
                <c:pt idx="43">
                  <c:v>1.5005094031979822</c:v>
                </c:pt>
                <c:pt idx="44">
                  <c:v>1.5005094031979822</c:v>
                </c:pt>
                <c:pt idx="45">
                  <c:v>1.5005094031979822</c:v>
                </c:pt>
                <c:pt idx="46">
                  <c:v>1.5005094031979822</c:v>
                </c:pt>
                <c:pt idx="47">
                  <c:v>1.5005094031979822</c:v>
                </c:pt>
                <c:pt idx="48">
                  <c:v>1.5005094031979822</c:v>
                </c:pt>
                <c:pt idx="49">
                  <c:v>1.5005094031979822</c:v>
                </c:pt>
                <c:pt idx="50">
                  <c:v>1.5005094031979822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24-4734-9E07-909CEFF3E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29904"/>
        <c:axId val="375108592"/>
      </c:scatterChart>
      <c:catAx>
        <c:axId val="37442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400" b="1"/>
                  <a:t>ID SOGGETTO</a:t>
                </a:r>
              </a:p>
            </c:rich>
          </c:tx>
          <c:layout>
            <c:manualLayout>
              <c:xMode val="edge"/>
              <c:yMode val="edge"/>
              <c:x val="0.39261072834645672"/>
              <c:y val="0.93847666276463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108592"/>
        <c:crosses val="autoZero"/>
        <c:auto val="1"/>
        <c:lblAlgn val="ctr"/>
        <c:lblOffset val="100"/>
        <c:tickLblSkip val="2"/>
        <c:noMultiLvlLbl val="0"/>
      </c:catAx>
      <c:valAx>
        <c:axId val="375108592"/>
        <c:scaling>
          <c:orientation val="minMax"/>
          <c:max val="2"/>
          <c:min val="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400" b="1"/>
                  <a:t>ALTEZZA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442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BMI</a:t>
            </a:r>
          </a:p>
        </c:rich>
      </c:tx>
      <c:layout>
        <c:manualLayout>
          <c:xMode val="edge"/>
          <c:yMode val="edge"/>
          <c:x val="0.44384666760404945"/>
          <c:y val="2.7959380205082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MEDIA</c:v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FoglioSupportoOutliers!$R$3:$R$53</c:f>
              <c:numCache>
                <c:formatCode>0.00</c:formatCode>
                <c:ptCount val="51"/>
                <c:pt idx="0">
                  <c:v>21.068706672898998</c:v>
                </c:pt>
                <c:pt idx="1">
                  <c:v>21.068706672898998</c:v>
                </c:pt>
                <c:pt idx="2">
                  <c:v>21.068706672898998</c:v>
                </c:pt>
                <c:pt idx="3">
                  <c:v>21.068706672898998</c:v>
                </c:pt>
                <c:pt idx="4">
                  <c:v>21.068706672898998</c:v>
                </c:pt>
                <c:pt idx="5">
                  <c:v>21.068706672898998</c:v>
                </c:pt>
                <c:pt idx="6">
                  <c:v>21.068706672898998</c:v>
                </c:pt>
                <c:pt idx="7">
                  <c:v>21.068706672898998</c:v>
                </c:pt>
                <c:pt idx="8">
                  <c:v>21.068706672898998</c:v>
                </c:pt>
                <c:pt idx="9">
                  <c:v>21.068706672898998</c:v>
                </c:pt>
                <c:pt idx="10">
                  <c:v>21.068706672898998</c:v>
                </c:pt>
                <c:pt idx="11">
                  <c:v>21.068706672898998</c:v>
                </c:pt>
                <c:pt idx="12">
                  <c:v>21.068706672898998</c:v>
                </c:pt>
                <c:pt idx="13">
                  <c:v>21.068706672898998</c:v>
                </c:pt>
                <c:pt idx="14">
                  <c:v>21.068706672898998</c:v>
                </c:pt>
                <c:pt idx="15">
                  <c:v>21.068706672898998</c:v>
                </c:pt>
                <c:pt idx="16">
                  <c:v>21.068706672898998</c:v>
                </c:pt>
                <c:pt idx="17">
                  <c:v>21.068706672898998</c:v>
                </c:pt>
                <c:pt idx="18">
                  <c:v>21.068706672898998</c:v>
                </c:pt>
                <c:pt idx="19">
                  <c:v>21.068706672898998</c:v>
                </c:pt>
                <c:pt idx="20">
                  <c:v>21.068706672898998</c:v>
                </c:pt>
                <c:pt idx="21">
                  <c:v>21.068706672898998</c:v>
                </c:pt>
                <c:pt idx="22">
                  <c:v>21.068706672898998</c:v>
                </c:pt>
                <c:pt idx="23">
                  <c:v>21.068706672898998</c:v>
                </c:pt>
                <c:pt idx="24">
                  <c:v>21.068706672898998</c:v>
                </c:pt>
                <c:pt idx="25">
                  <c:v>21.068706672898998</c:v>
                </c:pt>
                <c:pt idx="26">
                  <c:v>21.068706672898998</c:v>
                </c:pt>
                <c:pt idx="27">
                  <c:v>21.068706672898998</c:v>
                </c:pt>
                <c:pt idx="28">
                  <c:v>21.068706672898998</c:v>
                </c:pt>
                <c:pt idx="29">
                  <c:v>21.068706672898998</c:v>
                </c:pt>
                <c:pt idx="30">
                  <c:v>21.068706672898998</c:v>
                </c:pt>
                <c:pt idx="31">
                  <c:v>21.068706672898998</c:v>
                </c:pt>
                <c:pt idx="32">
                  <c:v>21.068706672898998</c:v>
                </c:pt>
                <c:pt idx="33">
                  <c:v>21.068706672898998</c:v>
                </c:pt>
                <c:pt idx="34">
                  <c:v>21.068706672898998</c:v>
                </c:pt>
                <c:pt idx="35">
                  <c:v>21.068706672898998</c:v>
                </c:pt>
                <c:pt idx="36">
                  <c:v>21.068706672898998</c:v>
                </c:pt>
                <c:pt idx="37">
                  <c:v>21.068706672898998</c:v>
                </c:pt>
                <c:pt idx="38">
                  <c:v>21.068706672898998</c:v>
                </c:pt>
                <c:pt idx="39">
                  <c:v>21.068706672898998</c:v>
                </c:pt>
                <c:pt idx="40">
                  <c:v>21.068706672898998</c:v>
                </c:pt>
                <c:pt idx="41">
                  <c:v>21.068706672898998</c:v>
                </c:pt>
                <c:pt idx="42">
                  <c:v>21.068706672898998</c:v>
                </c:pt>
                <c:pt idx="43">
                  <c:v>21.068706672898998</c:v>
                </c:pt>
                <c:pt idx="44">
                  <c:v>21.068706672898998</c:v>
                </c:pt>
                <c:pt idx="45">
                  <c:v>21.068706672898998</c:v>
                </c:pt>
                <c:pt idx="46">
                  <c:v>21.068706672898998</c:v>
                </c:pt>
                <c:pt idx="47">
                  <c:v>21.068706672898998</c:v>
                </c:pt>
                <c:pt idx="48">
                  <c:v>21.068706672898998</c:v>
                </c:pt>
                <c:pt idx="49">
                  <c:v>21.068706672898998</c:v>
                </c:pt>
                <c:pt idx="50">
                  <c:v>21.068706672898998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A-4EDE-9B1F-3E5CB0606813}"/>
            </c:ext>
          </c:extLst>
        </c:ser>
        <c:ser>
          <c:idx val="2"/>
          <c:order val="2"/>
          <c:tx>
            <c:v>Media+3*Sigma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FoglioSupportoOutliers!$X$3:$X$53</c:f>
              <c:numCache>
                <c:formatCode>0.00</c:formatCode>
                <c:ptCount val="51"/>
                <c:pt idx="0">
                  <c:v>28.654377340856676</c:v>
                </c:pt>
                <c:pt idx="1">
                  <c:v>28.654377340856676</c:v>
                </c:pt>
                <c:pt idx="2">
                  <c:v>28.654377340856676</c:v>
                </c:pt>
                <c:pt idx="3">
                  <c:v>28.654377340856676</c:v>
                </c:pt>
                <c:pt idx="4">
                  <c:v>28.654377340856676</c:v>
                </c:pt>
                <c:pt idx="5">
                  <c:v>28.654377340856676</c:v>
                </c:pt>
                <c:pt idx="6">
                  <c:v>28.654377340856676</c:v>
                </c:pt>
                <c:pt idx="7">
                  <c:v>28.654377340856676</c:v>
                </c:pt>
                <c:pt idx="8">
                  <c:v>28.654377340856676</c:v>
                </c:pt>
                <c:pt idx="9">
                  <c:v>28.654377340856676</c:v>
                </c:pt>
                <c:pt idx="10">
                  <c:v>28.654377340856676</c:v>
                </c:pt>
                <c:pt idx="11">
                  <c:v>28.654377340856676</c:v>
                </c:pt>
                <c:pt idx="12">
                  <c:v>28.654377340856676</c:v>
                </c:pt>
                <c:pt idx="13">
                  <c:v>28.654377340856676</c:v>
                </c:pt>
                <c:pt idx="14">
                  <c:v>28.654377340856676</c:v>
                </c:pt>
                <c:pt idx="15">
                  <c:v>28.654377340856676</c:v>
                </c:pt>
                <c:pt idx="16">
                  <c:v>28.654377340856676</c:v>
                </c:pt>
                <c:pt idx="17">
                  <c:v>28.654377340856676</c:v>
                </c:pt>
                <c:pt idx="18">
                  <c:v>28.654377340856676</c:v>
                </c:pt>
                <c:pt idx="19">
                  <c:v>28.654377340856676</c:v>
                </c:pt>
                <c:pt idx="20">
                  <c:v>28.654377340856676</c:v>
                </c:pt>
                <c:pt idx="21">
                  <c:v>28.654377340856676</c:v>
                </c:pt>
                <c:pt idx="22">
                  <c:v>28.654377340856676</c:v>
                </c:pt>
                <c:pt idx="23">
                  <c:v>28.654377340856676</c:v>
                </c:pt>
                <c:pt idx="24">
                  <c:v>28.654377340856676</c:v>
                </c:pt>
                <c:pt idx="25">
                  <c:v>28.654377340856676</c:v>
                </c:pt>
                <c:pt idx="26">
                  <c:v>28.654377340856676</c:v>
                </c:pt>
                <c:pt idx="27">
                  <c:v>28.654377340856676</c:v>
                </c:pt>
                <c:pt idx="28">
                  <c:v>28.654377340856676</c:v>
                </c:pt>
                <c:pt idx="29">
                  <c:v>28.654377340856676</c:v>
                </c:pt>
                <c:pt idx="30">
                  <c:v>28.654377340856676</c:v>
                </c:pt>
                <c:pt idx="31">
                  <c:v>28.654377340856676</c:v>
                </c:pt>
                <c:pt idx="32">
                  <c:v>28.654377340856676</c:v>
                </c:pt>
                <c:pt idx="33">
                  <c:v>28.654377340856676</c:v>
                </c:pt>
                <c:pt idx="34">
                  <c:v>28.654377340856676</c:v>
                </c:pt>
                <c:pt idx="35">
                  <c:v>28.654377340856676</c:v>
                </c:pt>
                <c:pt idx="36">
                  <c:v>28.654377340856676</c:v>
                </c:pt>
                <c:pt idx="37">
                  <c:v>28.654377340856676</c:v>
                </c:pt>
                <c:pt idx="38">
                  <c:v>28.654377340856676</c:v>
                </c:pt>
                <c:pt idx="39">
                  <c:v>28.654377340856676</c:v>
                </c:pt>
                <c:pt idx="40">
                  <c:v>28.654377340856676</c:v>
                </c:pt>
                <c:pt idx="41">
                  <c:v>28.654377340856676</c:v>
                </c:pt>
                <c:pt idx="42">
                  <c:v>28.654377340856676</c:v>
                </c:pt>
                <c:pt idx="43">
                  <c:v>28.654377340856676</c:v>
                </c:pt>
                <c:pt idx="44">
                  <c:v>28.654377340856676</c:v>
                </c:pt>
                <c:pt idx="45">
                  <c:v>28.654377340856676</c:v>
                </c:pt>
                <c:pt idx="46">
                  <c:v>28.654377340856676</c:v>
                </c:pt>
                <c:pt idx="47">
                  <c:v>28.654377340856676</c:v>
                </c:pt>
                <c:pt idx="48">
                  <c:v>28.654377340856676</c:v>
                </c:pt>
                <c:pt idx="49">
                  <c:v>28.654377340856676</c:v>
                </c:pt>
                <c:pt idx="50">
                  <c:v>28.654377340856676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A-4EDE-9B1F-3E5CB0606813}"/>
            </c:ext>
          </c:extLst>
        </c:ser>
        <c:ser>
          <c:idx val="3"/>
          <c:order val="3"/>
          <c:tx>
            <c:v>Media-3*Sigma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FoglioSupportoOutliers!$W$3:$W$53</c:f>
              <c:numCache>
                <c:formatCode>0.00</c:formatCode>
                <c:ptCount val="51"/>
                <c:pt idx="0">
                  <c:v>13.483036004941317</c:v>
                </c:pt>
                <c:pt idx="1">
                  <c:v>13.483036004941317</c:v>
                </c:pt>
                <c:pt idx="2">
                  <c:v>13.483036004941317</c:v>
                </c:pt>
                <c:pt idx="3">
                  <c:v>13.483036004941317</c:v>
                </c:pt>
                <c:pt idx="4">
                  <c:v>13.483036004941317</c:v>
                </c:pt>
                <c:pt idx="5">
                  <c:v>13.483036004941317</c:v>
                </c:pt>
                <c:pt idx="6">
                  <c:v>13.483036004941317</c:v>
                </c:pt>
                <c:pt idx="7">
                  <c:v>13.483036004941317</c:v>
                </c:pt>
                <c:pt idx="8">
                  <c:v>13.483036004941317</c:v>
                </c:pt>
                <c:pt idx="9">
                  <c:v>13.483036004941317</c:v>
                </c:pt>
                <c:pt idx="10">
                  <c:v>13.483036004941317</c:v>
                </c:pt>
                <c:pt idx="11">
                  <c:v>13.483036004941317</c:v>
                </c:pt>
                <c:pt idx="12">
                  <c:v>13.483036004941317</c:v>
                </c:pt>
                <c:pt idx="13">
                  <c:v>13.483036004941317</c:v>
                </c:pt>
                <c:pt idx="14">
                  <c:v>13.483036004941317</c:v>
                </c:pt>
                <c:pt idx="15">
                  <c:v>13.483036004941317</c:v>
                </c:pt>
                <c:pt idx="16">
                  <c:v>13.483036004941317</c:v>
                </c:pt>
                <c:pt idx="17">
                  <c:v>13.483036004941317</c:v>
                </c:pt>
                <c:pt idx="18">
                  <c:v>13.483036004941317</c:v>
                </c:pt>
                <c:pt idx="19">
                  <c:v>13.483036004941317</c:v>
                </c:pt>
                <c:pt idx="20">
                  <c:v>13.483036004941317</c:v>
                </c:pt>
                <c:pt idx="21">
                  <c:v>13.483036004941317</c:v>
                </c:pt>
                <c:pt idx="22">
                  <c:v>13.483036004941317</c:v>
                </c:pt>
                <c:pt idx="23">
                  <c:v>13.483036004941317</c:v>
                </c:pt>
                <c:pt idx="24">
                  <c:v>13.483036004941317</c:v>
                </c:pt>
                <c:pt idx="25">
                  <c:v>13.483036004941317</c:v>
                </c:pt>
                <c:pt idx="26">
                  <c:v>13.483036004941317</c:v>
                </c:pt>
                <c:pt idx="27">
                  <c:v>13.483036004941317</c:v>
                </c:pt>
                <c:pt idx="28">
                  <c:v>13.483036004941317</c:v>
                </c:pt>
                <c:pt idx="29">
                  <c:v>13.483036004941317</c:v>
                </c:pt>
                <c:pt idx="30">
                  <c:v>13.483036004941317</c:v>
                </c:pt>
                <c:pt idx="31">
                  <c:v>13.483036004941317</c:v>
                </c:pt>
                <c:pt idx="32">
                  <c:v>13.483036004941317</c:v>
                </c:pt>
                <c:pt idx="33">
                  <c:v>13.483036004941317</c:v>
                </c:pt>
                <c:pt idx="34">
                  <c:v>13.483036004941317</c:v>
                </c:pt>
                <c:pt idx="35">
                  <c:v>13.483036004941317</c:v>
                </c:pt>
                <c:pt idx="36">
                  <c:v>13.483036004941317</c:v>
                </c:pt>
                <c:pt idx="37">
                  <c:v>13.483036004941317</c:v>
                </c:pt>
                <c:pt idx="38">
                  <c:v>13.483036004941317</c:v>
                </c:pt>
                <c:pt idx="39">
                  <c:v>13.483036004941317</c:v>
                </c:pt>
                <c:pt idx="40">
                  <c:v>13.483036004941317</c:v>
                </c:pt>
                <c:pt idx="41">
                  <c:v>13.483036004941317</c:v>
                </c:pt>
                <c:pt idx="42">
                  <c:v>13.483036004941317</c:v>
                </c:pt>
                <c:pt idx="43">
                  <c:v>13.483036004941317</c:v>
                </c:pt>
                <c:pt idx="44">
                  <c:v>13.483036004941317</c:v>
                </c:pt>
                <c:pt idx="45">
                  <c:v>13.483036004941317</c:v>
                </c:pt>
                <c:pt idx="46">
                  <c:v>13.483036004941317</c:v>
                </c:pt>
                <c:pt idx="47">
                  <c:v>13.483036004941317</c:v>
                </c:pt>
                <c:pt idx="48">
                  <c:v>13.483036004941317</c:v>
                </c:pt>
                <c:pt idx="49">
                  <c:v>13.483036004941317</c:v>
                </c:pt>
                <c:pt idx="50">
                  <c:v>13.483036004941317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1A-4EDE-9B1F-3E5CB060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29904"/>
        <c:axId val="375108592"/>
      </c:lineChart>
      <c:scatterChart>
        <c:scatterStyle val="lineMarker"/>
        <c:varyColors val="0"/>
        <c:ser>
          <c:idx val="0"/>
          <c:order val="0"/>
          <c:tx>
            <c:strRef>
              <c:f>Dati!$F$5</c:f>
              <c:strCache>
                <c:ptCount val="1"/>
                <c:pt idx="0">
                  <c:v>BMI [Kg/m^2]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Dati!$F$6:$F$56</c:f>
              <c:numCache>
                <c:formatCode>0.00</c:formatCode>
                <c:ptCount val="51"/>
                <c:pt idx="0">
                  <c:v>21.273869024734076</c:v>
                </c:pt>
                <c:pt idx="1">
                  <c:v>23.475546305931317</c:v>
                </c:pt>
                <c:pt idx="2">
                  <c:v>23.529411764705884</c:v>
                </c:pt>
                <c:pt idx="3">
                  <c:v>18.455922120064901</c:v>
                </c:pt>
                <c:pt idx="4">
                  <c:v>23.233456176894723</c:v>
                </c:pt>
                <c:pt idx="5">
                  <c:v>22.832879346258608</c:v>
                </c:pt>
                <c:pt idx="6">
                  <c:v>19.173553719008268</c:v>
                </c:pt>
                <c:pt idx="7">
                  <c:v>21.799445105033691</c:v>
                </c:pt>
                <c:pt idx="8">
                  <c:v>23.19109461966605</c:v>
                </c:pt>
                <c:pt idx="9">
                  <c:v>19.1358024691358</c:v>
                </c:pt>
                <c:pt idx="10">
                  <c:v>21.874999999999996</c:v>
                </c:pt>
                <c:pt idx="11">
                  <c:v>17.569651116927822</c:v>
                </c:pt>
                <c:pt idx="12">
                  <c:v>19.28920597172678</c:v>
                </c:pt>
                <c:pt idx="13">
                  <c:v>22.790328973444311</c:v>
                </c:pt>
                <c:pt idx="14">
                  <c:v>23.072001204411155</c:v>
                </c:pt>
                <c:pt idx="15">
                  <c:v>24.636678200692046</c:v>
                </c:pt>
                <c:pt idx="16">
                  <c:v>19.019442096365172</c:v>
                </c:pt>
                <c:pt idx="17">
                  <c:v>22.634676324128566</c:v>
                </c:pt>
                <c:pt idx="18">
                  <c:v>25.722762277490215</c:v>
                </c:pt>
                <c:pt idx="19">
                  <c:v>22.498173849525198</c:v>
                </c:pt>
                <c:pt idx="20">
                  <c:v>18.809206251496189</c:v>
                </c:pt>
                <c:pt idx="21">
                  <c:v>20.715693808680545</c:v>
                </c:pt>
                <c:pt idx="22">
                  <c:v>25.59373706198954</c:v>
                </c:pt>
                <c:pt idx="23">
                  <c:v>20.307412205454995</c:v>
                </c:pt>
                <c:pt idx="24">
                  <c:v>21.612811791383223</c:v>
                </c:pt>
                <c:pt idx="25">
                  <c:v>24.276412360269489</c:v>
                </c:pt>
                <c:pt idx="26">
                  <c:v>18.732782369146008</c:v>
                </c:pt>
                <c:pt idx="27">
                  <c:v>27.429497318776278</c:v>
                </c:pt>
                <c:pt idx="28">
                  <c:v>19.593711994955182</c:v>
                </c:pt>
                <c:pt idx="29">
                  <c:v>17.647058823529413</c:v>
                </c:pt>
                <c:pt idx="30">
                  <c:v>23.242187499999996</c:v>
                </c:pt>
                <c:pt idx="31">
                  <c:v>18.359374999999996</c:v>
                </c:pt>
                <c:pt idx="32">
                  <c:v>20.703124999999996</c:v>
                </c:pt>
                <c:pt idx="33">
                  <c:v>20.312499999999996</c:v>
                </c:pt>
                <c:pt idx="34">
                  <c:v>24.221453287197235</c:v>
                </c:pt>
                <c:pt idx="35">
                  <c:v>20.679012345679013</c:v>
                </c:pt>
                <c:pt idx="36">
                  <c:v>26.122448979591837</c:v>
                </c:pt>
                <c:pt idx="37">
                  <c:v>18.591130340724717</c:v>
                </c:pt>
                <c:pt idx="38">
                  <c:v>18.590124925639504</c:v>
                </c:pt>
                <c:pt idx="39">
                  <c:v>21.829952199932254</c:v>
                </c:pt>
                <c:pt idx="40">
                  <c:v>20.936639118457304</c:v>
                </c:pt>
                <c:pt idx="41">
                  <c:v>18.591130340724717</c:v>
                </c:pt>
                <c:pt idx="42">
                  <c:v>21.484374999999996</c:v>
                </c:pt>
                <c:pt idx="43">
                  <c:v>17.715419501133791</c:v>
                </c:pt>
                <c:pt idx="44">
                  <c:v>18.359374999999996</c:v>
                </c:pt>
                <c:pt idx="45">
                  <c:v>18.591130340724717</c:v>
                </c:pt>
                <c:pt idx="46">
                  <c:v>19.721036967980208</c:v>
                </c:pt>
                <c:pt idx="47">
                  <c:v>19.531249999999996</c:v>
                </c:pt>
                <c:pt idx="48">
                  <c:v>18.961927424152293</c:v>
                </c:pt>
                <c:pt idx="49">
                  <c:v>16.937031879257784</c:v>
                </c:pt>
                <c:pt idx="50">
                  <c:v>21.096190514828187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1A-4EDE-9B1F-3E5CB0606813}"/>
            </c:ext>
          </c:extLst>
        </c:ser>
        <c:ser>
          <c:idx val="4"/>
          <c:order val="4"/>
          <c:tx>
            <c:v>Media+1*Sigma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Dati!$B$6:$B$56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FoglioSupportoOutliers!$T$3:$T$53</c:f>
              <c:numCache>
                <c:formatCode>0.00</c:formatCode>
                <c:ptCount val="51"/>
                <c:pt idx="0">
                  <c:v>23.597263562218224</c:v>
                </c:pt>
                <c:pt idx="1">
                  <c:v>23.597263562218224</c:v>
                </c:pt>
                <c:pt idx="2">
                  <c:v>23.597263562218224</c:v>
                </c:pt>
                <c:pt idx="3">
                  <c:v>23.597263562218224</c:v>
                </c:pt>
                <c:pt idx="4">
                  <c:v>23.597263562218224</c:v>
                </c:pt>
                <c:pt idx="5">
                  <c:v>23.597263562218224</c:v>
                </c:pt>
                <c:pt idx="6">
                  <c:v>23.597263562218224</c:v>
                </c:pt>
                <c:pt idx="7">
                  <c:v>23.597263562218224</c:v>
                </c:pt>
                <c:pt idx="8">
                  <c:v>23.597263562218224</c:v>
                </c:pt>
                <c:pt idx="9">
                  <c:v>23.597263562218224</c:v>
                </c:pt>
                <c:pt idx="10">
                  <c:v>23.597263562218224</c:v>
                </c:pt>
                <c:pt idx="11">
                  <c:v>23.597263562218224</c:v>
                </c:pt>
                <c:pt idx="12">
                  <c:v>23.597263562218224</c:v>
                </c:pt>
                <c:pt idx="13">
                  <c:v>23.597263562218224</c:v>
                </c:pt>
                <c:pt idx="14">
                  <c:v>23.597263562218224</c:v>
                </c:pt>
                <c:pt idx="15">
                  <c:v>23.597263562218224</c:v>
                </c:pt>
                <c:pt idx="16">
                  <c:v>23.597263562218224</c:v>
                </c:pt>
                <c:pt idx="17">
                  <c:v>23.597263562218224</c:v>
                </c:pt>
                <c:pt idx="18">
                  <c:v>23.597263562218224</c:v>
                </c:pt>
                <c:pt idx="19">
                  <c:v>23.597263562218224</c:v>
                </c:pt>
                <c:pt idx="20">
                  <c:v>23.597263562218224</c:v>
                </c:pt>
                <c:pt idx="21">
                  <c:v>23.597263562218224</c:v>
                </c:pt>
                <c:pt idx="22">
                  <c:v>23.597263562218224</c:v>
                </c:pt>
                <c:pt idx="23">
                  <c:v>23.597263562218224</c:v>
                </c:pt>
                <c:pt idx="24">
                  <c:v>23.597263562218224</c:v>
                </c:pt>
                <c:pt idx="25">
                  <c:v>23.597263562218224</c:v>
                </c:pt>
                <c:pt idx="26">
                  <c:v>23.597263562218224</c:v>
                </c:pt>
                <c:pt idx="27">
                  <c:v>23.597263562218224</c:v>
                </c:pt>
                <c:pt idx="28">
                  <c:v>23.597263562218224</c:v>
                </c:pt>
                <c:pt idx="29">
                  <c:v>23.597263562218224</c:v>
                </c:pt>
                <c:pt idx="30">
                  <c:v>23.597263562218224</c:v>
                </c:pt>
                <c:pt idx="31">
                  <c:v>23.597263562218224</c:v>
                </c:pt>
                <c:pt idx="32">
                  <c:v>23.597263562218224</c:v>
                </c:pt>
                <c:pt idx="33">
                  <c:v>23.597263562218224</c:v>
                </c:pt>
                <c:pt idx="34">
                  <c:v>23.597263562218224</c:v>
                </c:pt>
                <c:pt idx="35">
                  <c:v>23.597263562218224</c:v>
                </c:pt>
                <c:pt idx="36">
                  <c:v>23.597263562218224</c:v>
                </c:pt>
                <c:pt idx="37">
                  <c:v>23.597263562218224</c:v>
                </c:pt>
                <c:pt idx="38">
                  <c:v>23.597263562218224</c:v>
                </c:pt>
                <c:pt idx="39">
                  <c:v>23.597263562218224</c:v>
                </c:pt>
                <c:pt idx="40">
                  <c:v>23.597263562218224</c:v>
                </c:pt>
                <c:pt idx="41">
                  <c:v>23.597263562218224</c:v>
                </c:pt>
                <c:pt idx="42">
                  <c:v>23.597263562218224</c:v>
                </c:pt>
                <c:pt idx="43">
                  <c:v>23.597263562218224</c:v>
                </c:pt>
                <c:pt idx="44">
                  <c:v>23.597263562218224</c:v>
                </c:pt>
                <c:pt idx="45">
                  <c:v>23.597263562218224</c:v>
                </c:pt>
                <c:pt idx="46">
                  <c:v>23.597263562218224</c:v>
                </c:pt>
                <c:pt idx="47">
                  <c:v>23.597263562218224</c:v>
                </c:pt>
                <c:pt idx="48">
                  <c:v>23.597263562218224</c:v>
                </c:pt>
                <c:pt idx="49">
                  <c:v>23.597263562218224</c:v>
                </c:pt>
                <c:pt idx="50">
                  <c:v>23.597263562218224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1A-4EDE-9B1F-3E5CB0606813}"/>
            </c:ext>
          </c:extLst>
        </c:ser>
        <c:ser>
          <c:idx val="5"/>
          <c:order val="5"/>
          <c:tx>
            <c:v>Media-1*Sigma</c:v>
          </c:tx>
          <c:spPr>
            <a:ln w="25400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FoglioSupportoOutliers!$A$3:$A$53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FoglioSupportoOutliers!$S$3:$S$53</c:f>
              <c:numCache>
                <c:formatCode>0.00</c:formatCode>
                <c:ptCount val="51"/>
                <c:pt idx="0">
                  <c:v>18.540149783579771</c:v>
                </c:pt>
                <c:pt idx="1">
                  <c:v>18.540149783579771</c:v>
                </c:pt>
                <c:pt idx="2">
                  <c:v>18.540149783579771</c:v>
                </c:pt>
                <c:pt idx="3">
                  <c:v>18.540149783579771</c:v>
                </c:pt>
                <c:pt idx="4">
                  <c:v>18.540149783579771</c:v>
                </c:pt>
                <c:pt idx="5">
                  <c:v>18.540149783579771</c:v>
                </c:pt>
                <c:pt idx="6">
                  <c:v>18.540149783579771</c:v>
                </c:pt>
                <c:pt idx="7">
                  <c:v>18.540149783579771</c:v>
                </c:pt>
                <c:pt idx="8">
                  <c:v>18.540149783579771</c:v>
                </c:pt>
                <c:pt idx="9">
                  <c:v>18.540149783579771</c:v>
                </c:pt>
                <c:pt idx="10">
                  <c:v>18.540149783579771</c:v>
                </c:pt>
                <c:pt idx="11">
                  <c:v>18.540149783579771</c:v>
                </c:pt>
                <c:pt idx="12">
                  <c:v>18.540149783579771</c:v>
                </c:pt>
                <c:pt idx="13">
                  <c:v>18.540149783579771</c:v>
                </c:pt>
                <c:pt idx="14">
                  <c:v>18.540149783579771</c:v>
                </c:pt>
                <c:pt idx="15">
                  <c:v>18.540149783579771</c:v>
                </c:pt>
                <c:pt idx="16">
                  <c:v>18.540149783579771</c:v>
                </c:pt>
                <c:pt idx="17">
                  <c:v>18.540149783579771</c:v>
                </c:pt>
                <c:pt idx="18">
                  <c:v>18.540149783579771</c:v>
                </c:pt>
                <c:pt idx="19">
                  <c:v>18.540149783579771</c:v>
                </c:pt>
                <c:pt idx="20">
                  <c:v>18.540149783579771</c:v>
                </c:pt>
                <c:pt idx="21">
                  <c:v>18.540149783579771</c:v>
                </c:pt>
                <c:pt idx="22">
                  <c:v>18.540149783579771</c:v>
                </c:pt>
                <c:pt idx="23">
                  <c:v>18.540149783579771</c:v>
                </c:pt>
                <c:pt idx="24">
                  <c:v>18.540149783579771</c:v>
                </c:pt>
                <c:pt idx="25">
                  <c:v>18.540149783579771</c:v>
                </c:pt>
                <c:pt idx="26">
                  <c:v>18.540149783579771</c:v>
                </c:pt>
                <c:pt idx="27">
                  <c:v>18.540149783579771</c:v>
                </c:pt>
                <c:pt idx="28">
                  <c:v>18.540149783579771</c:v>
                </c:pt>
                <c:pt idx="29">
                  <c:v>18.540149783579771</c:v>
                </c:pt>
                <c:pt idx="30">
                  <c:v>18.540149783579771</c:v>
                </c:pt>
                <c:pt idx="31">
                  <c:v>18.540149783579771</c:v>
                </c:pt>
                <c:pt idx="32">
                  <c:v>18.540149783579771</c:v>
                </c:pt>
                <c:pt idx="33">
                  <c:v>18.540149783579771</c:v>
                </c:pt>
                <c:pt idx="34">
                  <c:v>18.540149783579771</c:v>
                </c:pt>
                <c:pt idx="35">
                  <c:v>18.540149783579771</c:v>
                </c:pt>
                <c:pt idx="36">
                  <c:v>18.540149783579771</c:v>
                </c:pt>
                <c:pt idx="37">
                  <c:v>18.540149783579771</c:v>
                </c:pt>
                <c:pt idx="38">
                  <c:v>18.540149783579771</c:v>
                </c:pt>
                <c:pt idx="39">
                  <c:v>18.540149783579771</c:v>
                </c:pt>
                <c:pt idx="40">
                  <c:v>18.540149783579771</c:v>
                </c:pt>
                <c:pt idx="41">
                  <c:v>18.540149783579771</c:v>
                </c:pt>
                <c:pt idx="42">
                  <c:v>18.540149783579771</c:v>
                </c:pt>
                <c:pt idx="43">
                  <c:v>18.540149783579771</c:v>
                </c:pt>
                <c:pt idx="44">
                  <c:v>18.540149783579771</c:v>
                </c:pt>
                <c:pt idx="45">
                  <c:v>18.540149783579771</c:v>
                </c:pt>
                <c:pt idx="46">
                  <c:v>18.540149783579771</c:v>
                </c:pt>
                <c:pt idx="47">
                  <c:v>18.540149783579771</c:v>
                </c:pt>
                <c:pt idx="48">
                  <c:v>18.540149783579771</c:v>
                </c:pt>
                <c:pt idx="49">
                  <c:v>18.540149783579771</c:v>
                </c:pt>
                <c:pt idx="50">
                  <c:v>18.540149783579771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1A-4EDE-9B1F-3E5CB0606813}"/>
            </c:ext>
          </c:extLst>
        </c:ser>
        <c:ser>
          <c:idx val="6"/>
          <c:order val="6"/>
          <c:tx>
            <c:v>Media+2*Sigma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FoglioSupportoOutliers!$A$3:$A$53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FoglioSupportoOutliers!$V$3:$V$53</c:f>
              <c:numCache>
                <c:formatCode>0.00</c:formatCode>
                <c:ptCount val="51"/>
                <c:pt idx="0">
                  <c:v>26.12582045153745</c:v>
                </c:pt>
                <c:pt idx="1">
                  <c:v>26.12582045153745</c:v>
                </c:pt>
                <c:pt idx="2">
                  <c:v>26.12582045153745</c:v>
                </c:pt>
                <c:pt idx="3">
                  <c:v>26.12582045153745</c:v>
                </c:pt>
                <c:pt idx="4">
                  <c:v>26.12582045153745</c:v>
                </c:pt>
                <c:pt idx="5">
                  <c:v>26.12582045153745</c:v>
                </c:pt>
                <c:pt idx="6">
                  <c:v>26.12582045153745</c:v>
                </c:pt>
                <c:pt idx="7">
                  <c:v>26.12582045153745</c:v>
                </c:pt>
                <c:pt idx="8">
                  <c:v>26.12582045153745</c:v>
                </c:pt>
                <c:pt idx="9">
                  <c:v>26.12582045153745</c:v>
                </c:pt>
                <c:pt idx="10">
                  <c:v>26.12582045153745</c:v>
                </c:pt>
                <c:pt idx="11">
                  <c:v>26.12582045153745</c:v>
                </c:pt>
                <c:pt idx="12">
                  <c:v>26.12582045153745</c:v>
                </c:pt>
                <c:pt idx="13">
                  <c:v>26.12582045153745</c:v>
                </c:pt>
                <c:pt idx="14">
                  <c:v>26.12582045153745</c:v>
                </c:pt>
                <c:pt idx="15">
                  <c:v>26.12582045153745</c:v>
                </c:pt>
                <c:pt idx="16">
                  <c:v>26.12582045153745</c:v>
                </c:pt>
                <c:pt idx="17">
                  <c:v>26.12582045153745</c:v>
                </c:pt>
                <c:pt idx="18">
                  <c:v>26.12582045153745</c:v>
                </c:pt>
                <c:pt idx="19">
                  <c:v>26.12582045153745</c:v>
                </c:pt>
                <c:pt idx="20">
                  <c:v>26.12582045153745</c:v>
                </c:pt>
                <c:pt idx="21">
                  <c:v>26.12582045153745</c:v>
                </c:pt>
                <c:pt idx="22">
                  <c:v>26.12582045153745</c:v>
                </c:pt>
                <c:pt idx="23">
                  <c:v>26.12582045153745</c:v>
                </c:pt>
                <c:pt idx="24">
                  <c:v>26.12582045153745</c:v>
                </c:pt>
                <c:pt idx="25">
                  <c:v>26.12582045153745</c:v>
                </c:pt>
                <c:pt idx="26">
                  <c:v>26.12582045153745</c:v>
                </c:pt>
                <c:pt idx="27">
                  <c:v>26.12582045153745</c:v>
                </c:pt>
                <c:pt idx="28">
                  <c:v>26.12582045153745</c:v>
                </c:pt>
                <c:pt idx="29">
                  <c:v>26.12582045153745</c:v>
                </c:pt>
                <c:pt idx="30">
                  <c:v>26.12582045153745</c:v>
                </c:pt>
                <c:pt idx="31">
                  <c:v>26.12582045153745</c:v>
                </c:pt>
                <c:pt idx="32">
                  <c:v>26.12582045153745</c:v>
                </c:pt>
                <c:pt idx="33">
                  <c:v>26.12582045153745</c:v>
                </c:pt>
                <c:pt idx="34">
                  <c:v>26.12582045153745</c:v>
                </c:pt>
                <c:pt idx="35">
                  <c:v>26.12582045153745</c:v>
                </c:pt>
                <c:pt idx="36">
                  <c:v>26.12582045153745</c:v>
                </c:pt>
                <c:pt idx="37">
                  <c:v>26.12582045153745</c:v>
                </c:pt>
                <c:pt idx="38">
                  <c:v>26.12582045153745</c:v>
                </c:pt>
                <c:pt idx="39">
                  <c:v>26.12582045153745</c:v>
                </c:pt>
                <c:pt idx="40">
                  <c:v>26.12582045153745</c:v>
                </c:pt>
                <c:pt idx="41">
                  <c:v>26.12582045153745</c:v>
                </c:pt>
                <c:pt idx="42">
                  <c:v>26.12582045153745</c:v>
                </c:pt>
                <c:pt idx="43">
                  <c:v>26.12582045153745</c:v>
                </c:pt>
                <c:pt idx="44">
                  <c:v>26.12582045153745</c:v>
                </c:pt>
                <c:pt idx="45">
                  <c:v>26.12582045153745</c:v>
                </c:pt>
                <c:pt idx="46">
                  <c:v>26.12582045153745</c:v>
                </c:pt>
                <c:pt idx="47">
                  <c:v>26.12582045153745</c:v>
                </c:pt>
                <c:pt idx="48">
                  <c:v>26.12582045153745</c:v>
                </c:pt>
                <c:pt idx="49">
                  <c:v>26.12582045153745</c:v>
                </c:pt>
                <c:pt idx="50">
                  <c:v>26.12582045153745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1A-4EDE-9B1F-3E5CB0606813}"/>
            </c:ext>
          </c:extLst>
        </c:ser>
        <c:ser>
          <c:idx val="7"/>
          <c:order val="7"/>
          <c:tx>
            <c:v>Media-2*Sigma</c:v>
          </c:tx>
          <c:spPr>
            <a:ln w="254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FoglioSupportoOutliers!$A$3:$A$53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FoglioSupportoOutliers!$U$3:$U$53</c:f>
              <c:numCache>
                <c:formatCode>0.00</c:formatCode>
                <c:ptCount val="51"/>
                <c:pt idx="0">
                  <c:v>16.011592894260545</c:v>
                </c:pt>
                <c:pt idx="1">
                  <c:v>16.011592894260545</c:v>
                </c:pt>
                <c:pt idx="2">
                  <c:v>16.011592894260545</c:v>
                </c:pt>
                <c:pt idx="3">
                  <c:v>16.011592894260545</c:v>
                </c:pt>
                <c:pt idx="4">
                  <c:v>16.011592894260545</c:v>
                </c:pt>
                <c:pt idx="5">
                  <c:v>16.011592894260545</c:v>
                </c:pt>
                <c:pt idx="6">
                  <c:v>16.011592894260545</c:v>
                </c:pt>
                <c:pt idx="7">
                  <c:v>16.011592894260545</c:v>
                </c:pt>
                <c:pt idx="8">
                  <c:v>16.011592894260545</c:v>
                </c:pt>
                <c:pt idx="9">
                  <c:v>16.011592894260545</c:v>
                </c:pt>
                <c:pt idx="10">
                  <c:v>16.011592894260545</c:v>
                </c:pt>
                <c:pt idx="11">
                  <c:v>16.011592894260545</c:v>
                </c:pt>
                <c:pt idx="12">
                  <c:v>16.011592894260545</c:v>
                </c:pt>
                <c:pt idx="13">
                  <c:v>16.011592894260545</c:v>
                </c:pt>
                <c:pt idx="14">
                  <c:v>16.011592894260545</c:v>
                </c:pt>
                <c:pt idx="15">
                  <c:v>16.011592894260545</c:v>
                </c:pt>
                <c:pt idx="16">
                  <c:v>16.011592894260545</c:v>
                </c:pt>
                <c:pt idx="17">
                  <c:v>16.011592894260545</c:v>
                </c:pt>
                <c:pt idx="18">
                  <c:v>16.011592894260545</c:v>
                </c:pt>
                <c:pt idx="19">
                  <c:v>16.011592894260545</c:v>
                </c:pt>
                <c:pt idx="20">
                  <c:v>16.011592894260545</c:v>
                </c:pt>
                <c:pt idx="21">
                  <c:v>16.011592894260545</c:v>
                </c:pt>
                <c:pt idx="22">
                  <c:v>16.011592894260545</c:v>
                </c:pt>
                <c:pt idx="23">
                  <c:v>16.011592894260545</c:v>
                </c:pt>
                <c:pt idx="24">
                  <c:v>16.011592894260545</c:v>
                </c:pt>
                <c:pt idx="25">
                  <c:v>16.011592894260545</c:v>
                </c:pt>
                <c:pt idx="26">
                  <c:v>16.011592894260545</c:v>
                </c:pt>
                <c:pt idx="27">
                  <c:v>16.011592894260545</c:v>
                </c:pt>
                <c:pt idx="28">
                  <c:v>16.011592894260545</c:v>
                </c:pt>
                <c:pt idx="29">
                  <c:v>16.011592894260545</c:v>
                </c:pt>
                <c:pt idx="30">
                  <c:v>16.011592894260545</c:v>
                </c:pt>
                <c:pt idx="31">
                  <c:v>16.011592894260545</c:v>
                </c:pt>
                <c:pt idx="32">
                  <c:v>16.011592894260545</c:v>
                </c:pt>
                <c:pt idx="33">
                  <c:v>16.011592894260545</c:v>
                </c:pt>
                <c:pt idx="34">
                  <c:v>16.011592894260545</c:v>
                </c:pt>
                <c:pt idx="35">
                  <c:v>16.011592894260545</c:v>
                </c:pt>
                <c:pt idx="36">
                  <c:v>16.011592894260545</c:v>
                </c:pt>
                <c:pt idx="37">
                  <c:v>16.011592894260545</c:v>
                </c:pt>
                <c:pt idx="38">
                  <c:v>16.011592894260545</c:v>
                </c:pt>
                <c:pt idx="39">
                  <c:v>16.011592894260545</c:v>
                </c:pt>
                <c:pt idx="40">
                  <c:v>16.011592894260545</c:v>
                </c:pt>
                <c:pt idx="41">
                  <c:v>16.011592894260545</c:v>
                </c:pt>
                <c:pt idx="42">
                  <c:v>16.011592894260545</c:v>
                </c:pt>
                <c:pt idx="43">
                  <c:v>16.011592894260545</c:v>
                </c:pt>
                <c:pt idx="44">
                  <c:v>16.011592894260545</c:v>
                </c:pt>
                <c:pt idx="45">
                  <c:v>16.011592894260545</c:v>
                </c:pt>
                <c:pt idx="46">
                  <c:v>16.011592894260545</c:v>
                </c:pt>
                <c:pt idx="47">
                  <c:v>16.011592894260545</c:v>
                </c:pt>
                <c:pt idx="48">
                  <c:v>16.011592894260545</c:v>
                </c:pt>
                <c:pt idx="49">
                  <c:v>16.011592894260545</c:v>
                </c:pt>
                <c:pt idx="50">
                  <c:v>16.011592894260545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71A-4EDE-9B1F-3E5CB060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29904"/>
        <c:axId val="375108592"/>
      </c:scatterChart>
      <c:catAx>
        <c:axId val="37442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400" b="1"/>
                  <a:t>ID SOGGETTO</a:t>
                </a:r>
              </a:p>
            </c:rich>
          </c:tx>
          <c:layout>
            <c:manualLayout>
              <c:xMode val="edge"/>
              <c:yMode val="edge"/>
              <c:x val="0.39261072834645672"/>
              <c:y val="0.93847666276463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5108592"/>
        <c:crosses val="autoZero"/>
        <c:auto val="1"/>
        <c:lblAlgn val="ctr"/>
        <c:lblOffset val="100"/>
        <c:tickLblSkip val="2"/>
        <c:noMultiLvlLbl val="0"/>
      </c:catAx>
      <c:valAx>
        <c:axId val="3751085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400" b="1"/>
                  <a:t>BMI [kg/m^2]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442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Box-Plot Massa Corporea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800" b="1"/>
          </a:pPr>
          <a:r>
            <a:rPr lang="it-IT" sz="18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Box-Plot Massa Corporea</a:t>
          </a:r>
        </a:p>
      </cx:txPr>
    </cx:title>
    <cx:plotArea>
      <cx:plotAreaRegion>
        <cx:series layoutId="boxWhisker" uniqueId="{674FA8A0-1DB0-453A-A888-61C95348FE20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.27999997"/>
        <cx:tickLabels/>
      </cx:axis>
      <cx:axis id="1">
        <cx:valScaling max="100" min="20"/>
        <cx:title>
          <cx:tx>
            <cx:txData>
              <cx:v>Massa Corporea [kg]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200" b="1"/>
              </a:pPr>
              <a:r>
                <a:rPr lang="it-IT" sz="12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Massa Corporea [kg]</a:t>
              </a:r>
            </a:p>
          </cx:txPr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it-IT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Box-Plot Altezza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800" b="1"/>
          </a:pPr>
          <a:r>
            <a:rPr lang="it-IT" sz="18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Box-Plot Altezza</a:t>
          </a:r>
        </a:p>
      </cx:txPr>
    </cx:title>
    <cx:plotArea>
      <cx:plotAreaRegion>
        <cx:series layoutId="boxWhisker" uniqueId="{674FA8A0-1DB0-453A-A888-61C95348FE20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.27999997"/>
        <cx:tickLabels/>
      </cx:axis>
      <cx:axis id="1">
        <cx:valScaling min="1.3"/>
        <cx:title>
          <cx:tx>
            <cx:txData>
              <cx:v>Altezza [m]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200" b="1"/>
              </a:pPr>
              <a:r>
                <a:rPr lang="it-IT" sz="12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Altezza [m]</a:t>
              </a:r>
            </a:p>
          </cx:txPr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it-IT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Box-Plot BMI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800" b="1"/>
          </a:pPr>
          <a:r>
            <a:rPr lang="it-IT" sz="18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Box-Plot BMI</a:t>
          </a:r>
        </a:p>
      </cx:txPr>
    </cx:title>
    <cx:plotArea>
      <cx:plotAreaRegion>
        <cx:series layoutId="boxWhisker" uniqueId="{674FA8A0-1DB0-453A-A888-61C95348FE20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.27999997"/>
        <cx:tickLabels/>
      </cx:axis>
      <cx:axis id="1">
        <cx:valScaling max="30" min="10"/>
        <cx:title>
          <cx:tx>
            <cx:txData>
              <cx:v>BMI [kg/m^2]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200" b="1"/>
              </a:pPr>
              <a:r>
                <a:rPr lang="it-IT" sz="12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BMI [kg/m^2]</a:t>
              </a:r>
            </a:p>
          </cx:txPr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it-IT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microsoft.com/office/2014/relationships/chartEx" Target="../charts/chartEx3.xml"/><Relationship Id="rId5" Type="http://schemas.openxmlformats.org/officeDocument/2006/relationships/chart" Target="../charts/chart3.xml"/><Relationship Id="rId4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5</xdr:row>
      <xdr:rowOff>0</xdr:rowOff>
    </xdr:from>
    <xdr:to>
      <xdr:col>34</xdr:col>
      <xdr:colOff>0</xdr:colOff>
      <xdr:row>32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FCEFB9E-7177-4F79-811F-47086ED64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3810</xdr:colOff>
      <xdr:row>5</xdr:row>
      <xdr:rowOff>0</xdr:rowOff>
    </xdr:from>
    <xdr:to>
      <xdr:col>42</xdr:col>
      <xdr:colOff>0</xdr:colOff>
      <xdr:row>32</xdr:row>
      <xdr:rowOff>8965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96EB4EDC-9BFA-44D0-8D7B-BFB68539C0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633430" y="822960"/>
              <a:ext cx="4263390" cy="4946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20</xdr:col>
      <xdr:colOff>0</xdr:colOff>
      <xdr:row>34</xdr:row>
      <xdr:rowOff>0</xdr:rowOff>
    </xdr:from>
    <xdr:to>
      <xdr:col>34</xdr:col>
      <xdr:colOff>0</xdr:colOff>
      <xdr:row>61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5765DD3-699B-422F-97AD-08007ABF5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34</xdr:row>
      <xdr:rowOff>1</xdr:rowOff>
    </xdr:from>
    <xdr:to>
      <xdr:col>41</xdr:col>
      <xdr:colOff>598714</xdr:colOff>
      <xdr:row>61</xdr:row>
      <xdr:rowOff>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Grafico 8">
              <a:extLst>
                <a:ext uri="{FF2B5EF4-FFF2-40B4-BE49-F238E27FC236}">
                  <a16:creationId xmlns:a16="http://schemas.microsoft.com/office/drawing/2014/main" id="{F8E28CA4-8ADE-4418-B471-ACCFF4EC12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629620" y="6126481"/>
              <a:ext cx="4256314" cy="49682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20</xdr:col>
      <xdr:colOff>0</xdr:colOff>
      <xdr:row>63</xdr:row>
      <xdr:rowOff>0</xdr:rowOff>
    </xdr:from>
    <xdr:to>
      <xdr:col>34</xdr:col>
      <xdr:colOff>0</xdr:colOff>
      <xdr:row>90</xdr:row>
      <xdr:rowOff>10886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0CA7913-A1C1-4999-8E4D-21BCF1AD4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0</xdr:colOff>
      <xdr:row>63</xdr:row>
      <xdr:rowOff>0</xdr:rowOff>
    </xdr:from>
    <xdr:to>
      <xdr:col>41</xdr:col>
      <xdr:colOff>605790</xdr:colOff>
      <xdr:row>90</xdr:row>
      <xdr:rowOff>10886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afico 10">
              <a:extLst>
                <a:ext uri="{FF2B5EF4-FFF2-40B4-BE49-F238E27FC236}">
                  <a16:creationId xmlns:a16="http://schemas.microsoft.com/office/drawing/2014/main" id="{8446D506-0F6C-4842-9C48-0C6E2369D2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629620" y="11460480"/>
              <a:ext cx="4263390" cy="49486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C136-334D-4343-B39D-E6CCBC5F581D}">
  <dimension ref="B1:R59"/>
  <sheetViews>
    <sheetView tabSelected="1" zoomScale="55" zoomScaleNormal="55" workbookViewId="0">
      <selection activeCell="M64" sqref="M64"/>
    </sheetView>
  </sheetViews>
  <sheetFormatPr defaultRowHeight="14.4" x14ac:dyDescent="0.3"/>
  <cols>
    <col min="1" max="1" width="1.77734375" customWidth="1"/>
    <col min="2" max="2" width="16.6640625" customWidth="1"/>
    <col min="3" max="3" width="12.44140625" customWidth="1"/>
    <col min="4" max="4" width="23" customWidth="1"/>
    <col min="5" max="5" width="13.88671875" customWidth="1"/>
    <col min="6" max="7" width="14.5546875" customWidth="1"/>
    <col min="8" max="18" width="8.77734375" customWidth="1"/>
  </cols>
  <sheetData>
    <row r="1" spans="2:18" ht="2.4" customHeight="1" thickBot="1" x14ac:dyDescent="0.35"/>
    <row r="2" spans="2:18" ht="15" thickBot="1" x14ac:dyDescent="0.35">
      <c r="H2" s="20" t="s">
        <v>13</v>
      </c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" thickBot="1" x14ac:dyDescent="0.35"/>
    <row r="4" spans="2:18" ht="16.2" thickBot="1" x14ac:dyDescent="0.35">
      <c r="H4" s="24" t="s">
        <v>0</v>
      </c>
      <c r="I4" s="25"/>
      <c r="J4" s="26"/>
      <c r="L4" s="24" t="s">
        <v>12</v>
      </c>
      <c r="M4" s="25"/>
      <c r="N4" s="26"/>
      <c r="P4" s="24" t="s">
        <v>8</v>
      </c>
      <c r="Q4" s="25"/>
      <c r="R4" s="26"/>
    </row>
    <row r="5" spans="2:18" ht="16.2" thickBot="1" x14ac:dyDescent="0.35">
      <c r="B5" s="6" t="s">
        <v>6</v>
      </c>
      <c r="C5" s="6" t="s">
        <v>7</v>
      </c>
      <c r="D5" s="6" t="s">
        <v>9</v>
      </c>
      <c r="E5" s="6" t="s">
        <v>10</v>
      </c>
      <c r="F5" s="6" t="s">
        <v>11</v>
      </c>
      <c r="G5" s="1"/>
      <c r="H5" s="4" t="s">
        <v>14</v>
      </c>
      <c r="I5" s="4" t="s">
        <v>15</v>
      </c>
      <c r="J5" s="4" t="s">
        <v>16</v>
      </c>
      <c r="K5" s="1"/>
      <c r="L5" s="4" t="s">
        <v>14</v>
      </c>
      <c r="M5" s="4" t="s">
        <v>15</v>
      </c>
      <c r="N5" s="4" t="s">
        <v>16</v>
      </c>
      <c r="O5" s="1"/>
      <c r="P5" s="4" t="s">
        <v>14</v>
      </c>
      <c r="Q5" s="4" t="s">
        <v>15</v>
      </c>
      <c r="R5" s="4" t="s">
        <v>16</v>
      </c>
    </row>
    <row r="6" spans="2:18" x14ac:dyDescent="0.3">
      <c r="B6" s="7">
        <v>1</v>
      </c>
      <c r="C6" s="7" t="s">
        <v>1</v>
      </c>
      <c r="D6" s="10">
        <v>49.8</v>
      </c>
      <c r="E6" s="13">
        <v>1.53</v>
      </c>
      <c r="F6" s="13">
        <f>D6/E6^2</f>
        <v>21.273869024734076</v>
      </c>
      <c r="G6" s="3"/>
      <c r="H6" s="1">
        <f>IF(AND(F6&lt;$F$58+1*$F$59,F6&gt;$F$58-1*$F$59),0,1)</f>
        <v>0</v>
      </c>
      <c r="I6" s="1">
        <f>IF(AND(F6&lt;$F$58+2*$F$59,F6&gt;$F$58-2*$F$59),0,1)</f>
        <v>0</v>
      </c>
      <c r="J6" s="1">
        <f>IF(AND(F6&lt;$F$58+3*$F$59,F6&gt;$F$58-3*$F$59),0,1)</f>
        <v>0</v>
      </c>
      <c r="K6" s="1"/>
      <c r="L6" s="1">
        <f>IF(AND(E6&lt;$E$58+1*$E$59,E6&gt;$E$58-1*$E$59),0,1)</f>
        <v>1</v>
      </c>
      <c r="M6" s="1">
        <f>IF(AND(E6&lt;$E$58+2*$E$59,E6&gt;$E$58-2*$E$59),0,1)</f>
        <v>0</v>
      </c>
      <c r="N6" s="1">
        <f>IF(AND(E6&lt;$E$58+3*$E$59,E6&gt;$E$58-3*$E$59),0,1)</f>
        <v>0</v>
      </c>
      <c r="O6" s="1"/>
      <c r="P6" s="1">
        <f>IF(AND(D6&lt;$D$58+1*$D$59,D6&gt;$D$58-1*$D$59),0,1)</f>
        <v>0</v>
      </c>
      <c r="Q6" s="1">
        <f>IF(AND(D6&lt;$D$58+2*$D$59,D6&gt;$D$58-2*$D$59),0,1)</f>
        <v>0</v>
      </c>
      <c r="R6" s="1">
        <f>IF(AND(D6&lt;$D$58+3*$D$59,D6&gt;$D$58-3*$D$59),0,1)</f>
        <v>0</v>
      </c>
    </row>
    <row r="7" spans="2:18" x14ac:dyDescent="0.3">
      <c r="B7" s="8">
        <v>2</v>
      </c>
      <c r="C7" s="8" t="s">
        <v>1</v>
      </c>
      <c r="D7" s="11">
        <v>56.4</v>
      </c>
      <c r="E7" s="14">
        <v>1.55</v>
      </c>
      <c r="F7" s="14">
        <f t="shared" ref="F7:F56" si="0">D7/E7^2</f>
        <v>23.475546305931317</v>
      </c>
      <c r="G7" s="3"/>
      <c r="H7" s="1">
        <f t="shared" ref="H7:H56" si="1">IF(AND(F7&lt;$F$58+1*$F$59,F7&gt;$F$58-1*$F$59),0,1)</f>
        <v>0</v>
      </c>
      <c r="I7" s="1">
        <f t="shared" ref="I7:I56" si="2">IF(AND(F7&lt;$F$58+2*$F$59,F7&gt;$F$58-2*$F$59),0,1)</f>
        <v>0</v>
      </c>
      <c r="J7" s="1">
        <f t="shared" ref="J7:J56" si="3">IF(AND(F7&lt;$F$58+3*$F$59,F7&gt;$F$58-3*$F$59),0,1)</f>
        <v>0</v>
      </c>
      <c r="K7" s="1"/>
      <c r="L7" s="1">
        <f t="shared" ref="L7:L56" si="4">IF(AND(E7&lt;$E$58+1*$E$59,E7&gt;$E$58-1*$E$59),0,1)</f>
        <v>1</v>
      </c>
      <c r="M7" s="1">
        <f t="shared" ref="M7:M56" si="5">IF(AND(E7&lt;$E$58+2*$E$59,E7&gt;$E$58-2*$E$59),0,1)</f>
        <v>0</v>
      </c>
      <c r="N7" s="1">
        <f t="shared" ref="N7:N56" si="6">IF(AND(E7&lt;$E$58+3*$E$59,E7&gt;$E$58-3*$E$59),0,1)</f>
        <v>0</v>
      </c>
      <c r="O7" s="1"/>
      <c r="P7" s="1">
        <f t="shared" ref="P7:P56" si="7">IF(AND(D7&lt;$D$58+1*$D$59,D7&gt;$D$58-1*$D$59),0,1)</f>
        <v>0</v>
      </c>
      <c r="Q7" s="1">
        <f t="shared" ref="Q7:Q56" si="8">IF(AND(D7&lt;$D$58+2*$D$59,D7&gt;$D$58-2*$D$59),0,1)</f>
        <v>0</v>
      </c>
      <c r="R7" s="1">
        <f t="shared" ref="R7:R56" si="9">IF(AND(D7&lt;$D$58+3*$D$59,D7&gt;$D$58-3*$D$59),0,1)</f>
        <v>0</v>
      </c>
    </row>
    <row r="8" spans="2:18" x14ac:dyDescent="0.3">
      <c r="B8" s="8">
        <v>3</v>
      </c>
      <c r="C8" s="8" t="s">
        <v>1</v>
      </c>
      <c r="D8" s="11">
        <v>68</v>
      </c>
      <c r="E8" s="14">
        <v>1.7</v>
      </c>
      <c r="F8" s="14">
        <f t="shared" si="0"/>
        <v>23.529411764705884</v>
      </c>
      <c r="G8" s="3"/>
      <c r="H8" s="1">
        <f t="shared" si="1"/>
        <v>0</v>
      </c>
      <c r="I8" s="1">
        <f t="shared" si="2"/>
        <v>0</v>
      </c>
      <c r="J8" s="1">
        <f t="shared" si="3"/>
        <v>0</v>
      </c>
      <c r="K8" s="1"/>
      <c r="L8" s="1">
        <f t="shared" si="4"/>
        <v>0</v>
      </c>
      <c r="M8" s="1">
        <f t="shared" si="5"/>
        <v>0</v>
      </c>
      <c r="N8" s="1">
        <f t="shared" si="6"/>
        <v>0</v>
      </c>
      <c r="O8" s="1"/>
      <c r="P8" s="1">
        <f t="shared" si="7"/>
        <v>1</v>
      </c>
      <c r="Q8" s="1">
        <f t="shared" si="8"/>
        <v>0</v>
      </c>
      <c r="R8" s="1">
        <f t="shared" si="9"/>
        <v>0</v>
      </c>
    </row>
    <row r="9" spans="2:18" x14ac:dyDescent="0.3">
      <c r="B9" s="8">
        <v>4</v>
      </c>
      <c r="C9" s="8" t="s">
        <v>1</v>
      </c>
      <c r="D9" s="11">
        <v>54.6</v>
      </c>
      <c r="E9" s="14">
        <v>1.72</v>
      </c>
      <c r="F9" s="14">
        <f t="shared" si="0"/>
        <v>18.455922120064901</v>
      </c>
      <c r="G9" s="3"/>
      <c r="H9" s="1">
        <f t="shared" si="1"/>
        <v>1</v>
      </c>
      <c r="I9" s="1">
        <f t="shared" si="2"/>
        <v>0</v>
      </c>
      <c r="J9" s="1">
        <f t="shared" si="3"/>
        <v>0</v>
      </c>
      <c r="K9" s="1"/>
      <c r="L9" s="1">
        <f t="shared" si="4"/>
        <v>0</v>
      </c>
      <c r="M9" s="1">
        <f t="shared" si="5"/>
        <v>0</v>
      </c>
      <c r="N9" s="1">
        <f t="shared" si="6"/>
        <v>0</v>
      </c>
      <c r="O9" s="1"/>
      <c r="P9" s="1">
        <f t="shared" si="7"/>
        <v>0</v>
      </c>
      <c r="Q9" s="1">
        <f t="shared" si="8"/>
        <v>0</v>
      </c>
      <c r="R9" s="1">
        <f t="shared" si="9"/>
        <v>0</v>
      </c>
    </row>
    <row r="10" spans="2:18" x14ac:dyDescent="0.3">
      <c r="B10" s="8">
        <v>5</v>
      </c>
      <c r="C10" s="8" t="s">
        <v>1</v>
      </c>
      <c r="D10" s="11">
        <v>58</v>
      </c>
      <c r="E10" s="14">
        <v>1.58</v>
      </c>
      <c r="F10" s="14">
        <f t="shared" si="0"/>
        <v>23.233456176894723</v>
      </c>
      <c r="G10" s="3"/>
      <c r="H10" s="1">
        <f t="shared" si="1"/>
        <v>0</v>
      </c>
      <c r="I10" s="1">
        <f t="shared" si="2"/>
        <v>0</v>
      </c>
      <c r="J10" s="1">
        <f t="shared" si="3"/>
        <v>0</v>
      </c>
      <c r="K10" s="1"/>
      <c r="L10" s="1">
        <f t="shared" si="4"/>
        <v>1</v>
      </c>
      <c r="M10" s="1">
        <f t="shared" si="5"/>
        <v>0</v>
      </c>
      <c r="N10" s="1">
        <f t="shared" si="6"/>
        <v>0</v>
      </c>
      <c r="O10" s="1"/>
      <c r="P10" s="1">
        <f t="shared" si="7"/>
        <v>0</v>
      </c>
      <c r="Q10" s="1">
        <f t="shared" si="8"/>
        <v>0</v>
      </c>
      <c r="R10" s="1">
        <f t="shared" si="9"/>
        <v>0</v>
      </c>
    </row>
    <row r="11" spans="2:18" x14ac:dyDescent="0.3">
      <c r="B11" s="8">
        <v>6</v>
      </c>
      <c r="C11" s="8" t="s">
        <v>1</v>
      </c>
      <c r="D11" s="11">
        <v>57</v>
      </c>
      <c r="E11" s="14">
        <v>1.58</v>
      </c>
      <c r="F11" s="14">
        <f t="shared" si="0"/>
        <v>22.832879346258608</v>
      </c>
      <c r="G11" s="3"/>
      <c r="H11" s="1">
        <f t="shared" si="1"/>
        <v>0</v>
      </c>
      <c r="I11" s="1">
        <f t="shared" si="2"/>
        <v>0</v>
      </c>
      <c r="J11" s="1">
        <f t="shared" si="3"/>
        <v>0</v>
      </c>
      <c r="K11" s="1"/>
      <c r="L11" s="1">
        <f t="shared" si="4"/>
        <v>1</v>
      </c>
      <c r="M11" s="1">
        <f t="shared" si="5"/>
        <v>0</v>
      </c>
      <c r="N11" s="1">
        <f t="shared" si="6"/>
        <v>0</v>
      </c>
      <c r="O11" s="1"/>
      <c r="P11" s="1">
        <f t="shared" si="7"/>
        <v>0</v>
      </c>
      <c r="Q11" s="1">
        <f t="shared" si="8"/>
        <v>0</v>
      </c>
      <c r="R11" s="1">
        <f t="shared" si="9"/>
        <v>0</v>
      </c>
    </row>
    <row r="12" spans="2:18" x14ac:dyDescent="0.3">
      <c r="B12" s="8">
        <v>7</v>
      </c>
      <c r="C12" s="8" t="s">
        <v>1</v>
      </c>
      <c r="D12" s="11">
        <v>52.2</v>
      </c>
      <c r="E12" s="14">
        <v>1.65</v>
      </c>
      <c r="F12" s="14">
        <f t="shared" si="0"/>
        <v>19.173553719008268</v>
      </c>
      <c r="G12" s="3"/>
      <c r="H12" s="1">
        <f t="shared" si="1"/>
        <v>0</v>
      </c>
      <c r="I12" s="1">
        <f t="shared" si="2"/>
        <v>0</v>
      </c>
      <c r="J12" s="1">
        <f t="shared" si="3"/>
        <v>0</v>
      </c>
      <c r="K12" s="1"/>
      <c r="L12" s="1">
        <f t="shared" si="4"/>
        <v>0</v>
      </c>
      <c r="M12" s="1">
        <f t="shared" si="5"/>
        <v>0</v>
      </c>
      <c r="N12" s="1">
        <f t="shared" si="6"/>
        <v>0</v>
      </c>
      <c r="O12" s="1"/>
      <c r="P12" s="1">
        <f t="shared" si="7"/>
        <v>0</v>
      </c>
      <c r="Q12" s="1">
        <f t="shared" si="8"/>
        <v>0</v>
      </c>
      <c r="R12" s="1">
        <f t="shared" si="9"/>
        <v>0</v>
      </c>
    </row>
    <row r="13" spans="2:18" x14ac:dyDescent="0.3">
      <c r="B13" s="8">
        <v>8</v>
      </c>
      <c r="C13" s="8" t="s">
        <v>1</v>
      </c>
      <c r="D13" s="11">
        <v>66</v>
      </c>
      <c r="E13" s="14">
        <v>1.74</v>
      </c>
      <c r="F13" s="14">
        <f t="shared" si="0"/>
        <v>21.799445105033691</v>
      </c>
      <c r="G13" s="3"/>
      <c r="H13" s="1">
        <f t="shared" si="1"/>
        <v>0</v>
      </c>
      <c r="I13" s="1">
        <f t="shared" si="2"/>
        <v>0</v>
      </c>
      <c r="J13" s="1">
        <f t="shared" si="3"/>
        <v>0</v>
      </c>
      <c r="K13" s="1"/>
      <c r="L13" s="1">
        <f t="shared" si="4"/>
        <v>0</v>
      </c>
      <c r="M13" s="1">
        <f t="shared" si="5"/>
        <v>0</v>
      </c>
      <c r="N13" s="1">
        <f t="shared" si="6"/>
        <v>0</v>
      </c>
      <c r="O13" s="1"/>
      <c r="P13" s="1">
        <f t="shared" si="7"/>
        <v>0</v>
      </c>
      <c r="Q13" s="1">
        <f t="shared" si="8"/>
        <v>0</v>
      </c>
      <c r="R13" s="1">
        <f t="shared" si="9"/>
        <v>0</v>
      </c>
    </row>
    <row r="14" spans="2:18" x14ac:dyDescent="0.3">
      <c r="B14" s="8">
        <v>9</v>
      </c>
      <c r="C14" s="8" t="s">
        <v>1</v>
      </c>
      <c r="D14" s="11">
        <v>55</v>
      </c>
      <c r="E14" s="14">
        <v>1.54</v>
      </c>
      <c r="F14" s="14">
        <f t="shared" si="0"/>
        <v>23.19109461966605</v>
      </c>
      <c r="G14" s="3"/>
      <c r="H14" s="1">
        <f t="shared" si="1"/>
        <v>0</v>
      </c>
      <c r="I14" s="1">
        <f t="shared" si="2"/>
        <v>0</v>
      </c>
      <c r="J14" s="1">
        <f t="shared" si="3"/>
        <v>0</v>
      </c>
      <c r="K14" s="1"/>
      <c r="L14" s="1">
        <f t="shared" si="4"/>
        <v>1</v>
      </c>
      <c r="M14" s="1">
        <f t="shared" si="5"/>
        <v>0</v>
      </c>
      <c r="N14" s="1">
        <f t="shared" si="6"/>
        <v>0</v>
      </c>
      <c r="O14" s="1"/>
      <c r="P14" s="1">
        <f t="shared" si="7"/>
        <v>0</v>
      </c>
      <c r="Q14" s="1">
        <f t="shared" si="8"/>
        <v>0</v>
      </c>
      <c r="R14" s="1">
        <f t="shared" si="9"/>
        <v>0</v>
      </c>
    </row>
    <row r="15" spans="2:18" x14ac:dyDescent="0.3">
      <c r="B15" s="8">
        <v>10</v>
      </c>
      <c r="C15" s="8" t="s">
        <v>1</v>
      </c>
      <c r="D15" s="11">
        <v>62</v>
      </c>
      <c r="E15" s="14">
        <v>1.8</v>
      </c>
      <c r="F15" s="14">
        <f t="shared" si="0"/>
        <v>19.1358024691358</v>
      </c>
      <c r="G15" s="3"/>
      <c r="H15" s="1">
        <f t="shared" si="1"/>
        <v>0</v>
      </c>
      <c r="I15" s="1">
        <f t="shared" si="2"/>
        <v>0</v>
      </c>
      <c r="J15" s="1">
        <f t="shared" si="3"/>
        <v>0</v>
      </c>
      <c r="K15" s="1"/>
      <c r="L15" s="1">
        <f t="shared" si="4"/>
        <v>1</v>
      </c>
      <c r="M15" s="1">
        <f t="shared" si="5"/>
        <v>0</v>
      </c>
      <c r="N15" s="1">
        <f t="shared" si="6"/>
        <v>0</v>
      </c>
      <c r="O15" s="1"/>
      <c r="P15" s="1">
        <f t="shared" si="7"/>
        <v>0</v>
      </c>
      <c r="Q15" s="1">
        <f t="shared" si="8"/>
        <v>0</v>
      </c>
      <c r="R15" s="1">
        <f t="shared" si="9"/>
        <v>0</v>
      </c>
    </row>
    <row r="16" spans="2:18" x14ac:dyDescent="0.3">
      <c r="B16" s="8">
        <v>11</v>
      </c>
      <c r="C16" s="8" t="s">
        <v>1</v>
      </c>
      <c r="D16" s="11">
        <v>56</v>
      </c>
      <c r="E16" s="14">
        <v>1.6</v>
      </c>
      <c r="F16" s="14">
        <f t="shared" si="0"/>
        <v>21.874999999999996</v>
      </c>
      <c r="G16" s="3"/>
      <c r="H16" s="1">
        <f t="shared" si="1"/>
        <v>0</v>
      </c>
      <c r="I16" s="1">
        <f t="shared" si="2"/>
        <v>0</v>
      </c>
      <c r="J16" s="1">
        <f t="shared" si="3"/>
        <v>0</v>
      </c>
      <c r="K16" s="1"/>
      <c r="L16" s="1">
        <f t="shared" si="4"/>
        <v>0</v>
      </c>
      <c r="M16" s="1">
        <f t="shared" si="5"/>
        <v>0</v>
      </c>
      <c r="N16" s="1">
        <f t="shared" si="6"/>
        <v>0</v>
      </c>
      <c r="O16" s="1"/>
      <c r="P16" s="1">
        <f t="shared" si="7"/>
        <v>0</v>
      </c>
      <c r="Q16" s="1">
        <f t="shared" si="8"/>
        <v>0</v>
      </c>
      <c r="R16" s="1">
        <f t="shared" si="9"/>
        <v>0</v>
      </c>
    </row>
    <row r="17" spans="2:18" x14ac:dyDescent="0.3">
      <c r="B17" s="8">
        <v>12</v>
      </c>
      <c r="C17" s="8" t="s">
        <v>1</v>
      </c>
      <c r="D17" s="11">
        <v>49</v>
      </c>
      <c r="E17" s="14">
        <v>1.67</v>
      </c>
      <c r="F17" s="14">
        <f t="shared" si="0"/>
        <v>17.569651116927822</v>
      </c>
      <c r="G17" s="3"/>
      <c r="H17" s="1">
        <f t="shared" si="1"/>
        <v>1</v>
      </c>
      <c r="I17" s="1">
        <f t="shared" si="2"/>
        <v>0</v>
      </c>
      <c r="J17" s="1">
        <f t="shared" si="3"/>
        <v>0</v>
      </c>
      <c r="K17" s="1"/>
      <c r="L17" s="1">
        <f t="shared" si="4"/>
        <v>0</v>
      </c>
      <c r="M17" s="1">
        <f t="shared" si="5"/>
        <v>0</v>
      </c>
      <c r="N17" s="1">
        <f t="shared" si="6"/>
        <v>0</v>
      </c>
      <c r="O17" s="1"/>
      <c r="P17" s="1">
        <f t="shared" si="7"/>
        <v>1</v>
      </c>
      <c r="Q17" s="1">
        <f t="shared" si="8"/>
        <v>0</v>
      </c>
      <c r="R17" s="1">
        <f t="shared" si="9"/>
        <v>0</v>
      </c>
    </row>
    <row r="18" spans="2:18" x14ac:dyDescent="0.3">
      <c r="B18" s="8">
        <v>13</v>
      </c>
      <c r="C18" s="8" t="s">
        <v>1</v>
      </c>
      <c r="D18" s="11">
        <v>58.4</v>
      </c>
      <c r="E18" s="14">
        <v>1.74</v>
      </c>
      <c r="F18" s="14">
        <f t="shared" si="0"/>
        <v>19.28920597172678</v>
      </c>
      <c r="G18" s="3"/>
      <c r="H18" s="1">
        <f t="shared" si="1"/>
        <v>0</v>
      </c>
      <c r="I18" s="1">
        <f t="shared" si="2"/>
        <v>0</v>
      </c>
      <c r="J18" s="1">
        <f t="shared" si="3"/>
        <v>0</v>
      </c>
      <c r="K18" s="1"/>
      <c r="L18" s="1">
        <f t="shared" si="4"/>
        <v>0</v>
      </c>
      <c r="M18" s="1">
        <f t="shared" si="5"/>
        <v>0</v>
      </c>
      <c r="N18" s="1">
        <f t="shared" si="6"/>
        <v>0</v>
      </c>
      <c r="O18" s="1"/>
      <c r="P18" s="1">
        <f t="shared" si="7"/>
        <v>0</v>
      </c>
      <c r="Q18" s="1">
        <f t="shared" si="8"/>
        <v>0</v>
      </c>
      <c r="R18" s="1">
        <f t="shared" si="9"/>
        <v>0</v>
      </c>
    </row>
    <row r="19" spans="2:18" x14ac:dyDescent="0.3">
      <c r="B19" s="8">
        <v>14</v>
      </c>
      <c r="C19" s="8" t="s">
        <v>1</v>
      </c>
      <c r="D19" s="11">
        <v>69</v>
      </c>
      <c r="E19" s="14">
        <v>1.74</v>
      </c>
      <c r="F19" s="14">
        <f t="shared" si="0"/>
        <v>22.790328973444311</v>
      </c>
      <c r="G19" s="3"/>
      <c r="H19" s="1">
        <f t="shared" si="1"/>
        <v>0</v>
      </c>
      <c r="I19" s="1">
        <f t="shared" si="2"/>
        <v>0</v>
      </c>
      <c r="J19" s="1">
        <f t="shared" si="3"/>
        <v>0</v>
      </c>
      <c r="K19" s="1"/>
      <c r="L19" s="1">
        <f t="shared" si="4"/>
        <v>0</v>
      </c>
      <c r="M19" s="1">
        <f t="shared" si="5"/>
        <v>0</v>
      </c>
      <c r="N19" s="1">
        <f t="shared" si="6"/>
        <v>0</v>
      </c>
      <c r="O19" s="1"/>
      <c r="P19" s="1">
        <f t="shared" si="7"/>
        <v>1</v>
      </c>
      <c r="Q19" s="1">
        <f t="shared" si="8"/>
        <v>0</v>
      </c>
      <c r="R19" s="1">
        <f t="shared" si="9"/>
        <v>0</v>
      </c>
    </row>
    <row r="20" spans="2:18" x14ac:dyDescent="0.3">
      <c r="B20" s="8">
        <v>15</v>
      </c>
      <c r="C20" s="8" t="s">
        <v>1</v>
      </c>
      <c r="D20" s="11">
        <v>61.3</v>
      </c>
      <c r="E20" s="14">
        <v>1.63</v>
      </c>
      <c r="F20" s="14">
        <f t="shared" si="0"/>
        <v>23.072001204411155</v>
      </c>
      <c r="G20" s="3"/>
      <c r="H20" s="1">
        <f t="shared" si="1"/>
        <v>0</v>
      </c>
      <c r="I20" s="1">
        <f t="shared" si="2"/>
        <v>0</v>
      </c>
      <c r="J20" s="1">
        <f t="shared" si="3"/>
        <v>0</v>
      </c>
      <c r="K20" s="1"/>
      <c r="L20" s="1">
        <f t="shared" si="4"/>
        <v>0</v>
      </c>
      <c r="M20" s="1">
        <f t="shared" si="5"/>
        <v>0</v>
      </c>
      <c r="N20" s="1">
        <f t="shared" si="6"/>
        <v>0</v>
      </c>
      <c r="O20" s="1"/>
      <c r="P20" s="1">
        <f t="shared" si="7"/>
        <v>0</v>
      </c>
      <c r="Q20" s="1">
        <f t="shared" si="8"/>
        <v>0</v>
      </c>
      <c r="R20" s="1">
        <f t="shared" si="9"/>
        <v>0</v>
      </c>
    </row>
    <row r="21" spans="2:18" x14ac:dyDescent="0.3">
      <c r="B21" s="8">
        <v>16</v>
      </c>
      <c r="C21" s="8" t="s">
        <v>1</v>
      </c>
      <c r="D21" s="11">
        <v>71.2</v>
      </c>
      <c r="E21" s="14">
        <v>1.7</v>
      </c>
      <c r="F21" s="14">
        <f t="shared" si="0"/>
        <v>24.636678200692046</v>
      </c>
      <c r="G21" s="3"/>
      <c r="H21" s="1">
        <f t="shared" si="1"/>
        <v>1</v>
      </c>
      <c r="I21" s="1">
        <f t="shared" si="2"/>
        <v>0</v>
      </c>
      <c r="J21" s="1">
        <f t="shared" si="3"/>
        <v>0</v>
      </c>
      <c r="K21" s="1"/>
      <c r="L21" s="1">
        <f t="shared" si="4"/>
        <v>0</v>
      </c>
      <c r="M21" s="1">
        <f t="shared" si="5"/>
        <v>0</v>
      </c>
      <c r="N21" s="1">
        <f t="shared" si="6"/>
        <v>0</v>
      </c>
      <c r="O21" s="1"/>
      <c r="P21" s="1">
        <f t="shared" si="7"/>
        <v>1</v>
      </c>
      <c r="Q21" s="1">
        <f t="shared" si="8"/>
        <v>0</v>
      </c>
      <c r="R21" s="1">
        <f t="shared" si="9"/>
        <v>0</v>
      </c>
    </row>
    <row r="22" spans="2:18" x14ac:dyDescent="0.3">
      <c r="B22" s="8">
        <v>17</v>
      </c>
      <c r="C22" s="8" t="s">
        <v>2</v>
      </c>
      <c r="D22" s="11">
        <v>63</v>
      </c>
      <c r="E22" s="14">
        <v>1.82</v>
      </c>
      <c r="F22" s="14">
        <f t="shared" si="0"/>
        <v>19.019442096365172</v>
      </c>
      <c r="G22" s="3"/>
      <c r="H22" s="1">
        <f t="shared" si="1"/>
        <v>0</v>
      </c>
      <c r="I22" s="1">
        <f t="shared" si="2"/>
        <v>0</v>
      </c>
      <c r="J22" s="1">
        <f t="shared" si="3"/>
        <v>0</v>
      </c>
      <c r="K22" s="1"/>
      <c r="L22" s="1">
        <f t="shared" si="4"/>
        <v>1</v>
      </c>
      <c r="M22" s="1">
        <f t="shared" si="5"/>
        <v>0</v>
      </c>
      <c r="N22" s="1">
        <f t="shared" si="6"/>
        <v>0</v>
      </c>
      <c r="O22" s="1"/>
      <c r="P22" s="1">
        <f t="shared" si="7"/>
        <v>0</v>
      </c>
      <c r="Q22" s="1">
        <f t="shared" si="8"/>
        <v>0</v>
      </c>
      <c r="R22" s="1">
        <f t="shared" si="9"/>
        <v>0</v>
      </c>
    </row>
    <row r="23" spans="2:18" x14ac:dyDescent="0.3">
      <c r="B23" s="8">
        <v>18</v>
      </c>
      <c r="C23" s="8" t="s">
        <v>2</v>
      </c>
      <c r="D23" s="11">
        <v>80</v>
      </c>
      <c r="E23" s="14">
        <v>1.88</v>
      </c>
      <c r="F23" s="14">
        <f t="shared" si="0"/>
        <v>22.634676324128566</v>
      </c>
      <c r="G23" s="3"/>
      <c r="H23" s="1">
        <f t="shared" si="1"/>
        <v>0</v>
      </c>
      <c r="I23" s="1">
        <f t="shared" si="2"/>
        <v>0</v>
      </c>
      <c r="J23" s="1">
        <f t="shared" si="3"/>
        <v>0</v>
      </c>
      <c r="K23" s="1"/>
      <c r="L23" s="1">
        <f t="shared" si="4"/>
        <v>1</v>
      </c>
      <c r="M23" s="1">
        <f t="shared" si="5"/>
        <v>1</v>
      </c>
      <c r="N23" s="1">
        <f t="shared" si="6"/>
        <v>0</v>
      </c>
      <c r="O23" s="1"/>
      <c r="P23" s="1">
        <f t="shared" si="7"/>
        <v>1</v>
      </c>
      <c r="Q23" s="1">
        <f t="shared" si="8"/>
        <v>1</v>
      </c>
      <c r="R23" s="1">
        <f t="shared" si="9"/>
        <v>0</v>
      </c>
    </row>
    <row r="24" spans="2:18" x14ac:dyDescent="0.3">
      <c r="B24" s="8">
        <v>19</v>
      </c>
      <c r="C24" s="8" t="s">
        <v>2</v>
      </c>
      <c r="D24" s="11">
        <v>81.5</v>
      </c>
      <c r="E24" s="14">
        <v>1.78</v>
      </c>
      <c r="F24" s="14">
        <f t="shared" si="0"/>
        <v>25.722762277490215</v>
      </c>
      <c r="G24" s="3"/>
      <c r="H24" s="1">
        <f t="shared" si="1"/>
        <v>1</v>
      </c>
      <c r="I24" s="1">
        <f t="shared" si="2"/>
        <v>0</v>
      </c>
      <c r="J24" s="1">
        <f t="shared" si="3"/>
        <v>0</v>
      </c>
      <c r="K24" s="1"/>
      <c r="L24" s="1">
        <f t="shared" si="4"/>
        <v>1</v>
      </c>
      <c r="M24" s="1">
        <f t="shared" si="5"/>
        <v>0</v>
      </c>
      <c r="N24" s="1">
        <f t="shared" si="6"/>
        <v>0</v>
      </c>
      <c r="O24" s="1"/>
      <c r="P24" s="1">
        <f t="shared" si="7"/>
        <v>1</v>
      </c>
      <c r="Q24" s="1">
        <f t="shared" si="8"/>
        <v>1</v>
      </c>
      <c r="R24" s="1">
        <f t="shared" si="9"/>
        <v>0</v>
      </c>
    </row>
    <row r="25" spans="2:18" x14ac:dyDescent="0.3">
      <c r="B25" s="8">
        <v>20</v>
      </c>
      <c r="C25" s="8" t="s">
        <v>2</v>
      </c>
      <c r="D25" s="11">
        <v>77</v>
      </c>
      <c r="E25" s="14">
        <v>1.85</v>
      </c>
      <c r="F25" s="14">
        <f t="shared" si="0"/>
        <v>22.498173849525198</v>
      </c>
      <c r="G25" s="3"/>
      <c r="H25" s="1">
        <f t="shared" si="1"/>
        <v>0</v>
      </c>
      <c r="I25" s="1">
        <f t="shared" si="2"/>
        <v>0</v>
      </c>
      <c r="J25" s="1">
        <f t="shared" si="3"/>
        <v>0</v>
      </c>
      <c r="K25" s="1"/>
      <c r="L25" s="1">
        <f t="shared" si="4"/>
        <v>1</v>
      </c>
      <c r="M25" s="1">
        <f t="shared" si="5"/>
        <v>1</v>
      </c>
      <c r="N25" s="1">
        <f t="shared" si="6"/>
        <v>0</v>
      </c>
      <c r="O25" s="1"/>
      <c r="P25" s="1">
        <f t="shared" si="7"/>
        <v>1</v>
      </c>
      <c r="Q25" s="1">
        <f t="shared" si="8"/>
        <v>0</v>
      </c>
      <c r="R25" s="1">
        <f t="shared" si="9"/>
        <v>0</v>
      </c>
    </row>
    <row r="26" spans="2:18" x14ac:dyDescent="0.3">
      <c r="B26" s="8">
        <v>21</v>
      </c>
      <c r="C26" s="8" t="s">
        <v>1</v>
      </c>
      <c r="D26" s="11">
        <v>55</v>
      </c>
      <c r="E26" s="14">
        <v>1.71</v>
      </c>
      <c r="F26" s="14">
        <f t="shared" si="0"/>
        <v>18.809206251496189</v>
      </c>
      <c r="G26" s="3"/>
      <c r="H26" s="1">
        <f t="shared" si="1"/>
        <v>0</v>
      </c>
      <c r="I26" s="1">
        <f t="shared" si="2"/>
        <v>0</v>
      </c>
      <c r="J26" s="1">
        <f t="shared" si="3"/>
        <v>0</v>
      </c>
      <c r="K26" s="1"/>
      <c r="L26" s="1">
        <f t="shared" si="4"/>
        <v>0</v>
      </c>
      <c r="M26" s="1">
        <f t="shared" si="5"/>
        <v>0</v>
      </c>
      <c r="N26" s="1">
        <f t="shared" si="6"/>
        <v>0</v>
      </c>
      <c r="O26" s="1"/>
      <c r="P26" s="1">
        <f t="shared" si="7"/>
        <v>0</v>
      </c>
      <c r="Q26" s="1">
        <f t="shared" si="8"/>
        <v>0</v>
      </c>
      <c r="R26" s="1">
        <f t="shared" si="9"/>
        <v>0</v>
      </c>
    </row>
    <row r="27" spans="2:18" x14ac:dyDescent="0.3">
      <c r="B27" s="8">
        <v>22</v>
      </c>
      <c r="C27" s="8" t="s">
        <v>1</v>
      </c>
      <c r="D27" s="11">
        <v>62</v>
      </c>
      <c r="E27" s="14">
        <v>1.73</v>
      </c>
      <c r="F27" s="14">
        <f t="shared" si="0"/>
        <v>20.715693808680545</v>
      </c>
      <c r="G27" s="3"/>
      <c r="H27" s="1">
        <f t="shared" si="1"/>
        <v>0</v>
      </c>
      <c r="I27" s="1">
        <f t="shared" si="2"/>
        <v>0</v>
      </c>
      <c r="J27" s="1">
        <f t="shared" si="3"/>
        <v>0</v>
      </c>
      <c r="K27" s="1"/>
      <c r="L27" s="1">
        <f t="shared" si="4"/>
        <v>0</v>
      </c>
      <c r="M27" s="1">
        <f t="shared" si="5"/>
        <v>0</v>
      </c>
      <c r="N27" s="1">
        <f t="shared" si="6"/>
        <v>0</v>
      </c>
      <c r="O27" s="1"/>
      <c r="P27" s="1">
        <f t="shared" si="7"/>
        <v>0</v>
      </c>
      <c r="Q27" s="1">
        <f t="shared" si="8"/>
        <v>0</v>
      </c>
      <c r="R27" s="1">
        <f t="shared" si="9"/>
        <v>0</v>
      </c>
    </row>
    <row r="28" spans="2:18" x14ac:dyDescent="0.3">
      <c r="B28" s="8">
        <v>23</v>
      </c>
      <c r="C28" s="8" t="s">
        <v>1</v>
      </c>
      <c r="D28" s="11">
        <v>68</v>
      </c>
      <c r="E28" s="14">
        <v>1.63</v>
      </c>
      <c r="F28" s="14">
        <f t="shared" si="0"/>
        <v>25.59373706198954</v>
      </c>
      <c r="G28" s="3"/>
      <c r="H28" s="1">
        <f t="shared" si="1"/>
        <v>1</v>
      </c>
      <c r="I28" s="1">
        <f t="shared" si="2"/>
        <v>0</v>
      </c>
      <c r="J28" s="1">
        <f t="shared" si="3"/>
        <v>0</v>
      </c>
      <c r="K28" s="1"/>
      <c r="L28" s="1">
        <f t="shared" si="4"/>
        <v>0</v>
      </c>
      <c r="M28" s="1">
        <f t="shared" si="5"/>
        <v>0</v>
      </c>
      <c r="N28" s="1">
        <f t="shared" si="6"/>
        <v>0</v>
      </c>
      <c r="O28" s="1"/>
      <c r="P28" s="1">
        <f t="shared" si="7"/>
        <v>1</v>
      </c>
      <c r="Q28" s="1">
        <f t="shared" si="8"/>
        <v>0</v>
      </c>
      <c r="R28" s="1">
        <f t="shared" si="9"/>
        <v>0</v>
      </c>
    </row>
    <row r="29" spans="2:18" x14ac:dyDescent="0.3">
      <c r="B29" s="8">
        <v>24</v>
      </c>
      <c r="C29" s="8" t="s">
        <v>1</v>
      </c>
      <c r="D29" s="11">
        <v>58</v>
      </c>
      <c r="E29" s="14">
        <v>1.69</v>
      </c>
      <c r="F29" s="14">
        <f t="shared" si="0"/>
        <v>20.307412205454995</v>
      </c>
      <c r="G29" s="3"/>
      <c r="H29" s="1">
        <f t="shared" si="1"/>
        <v>0</v>
      </c>
      <c r="I29" s="1">
        <f t="shared" si="2"/>
        <v>0</v>
      </c>
      <c r="J29" s="1">
        <f t="shared" si="3"/>
        <v>0</v>
      </c>
      <c r="K29" s="1"/>
      <c r="L29" s="1">
        <f t="shared" si="4"/>
        <v>0</v>
      </c>
      <c r="M29" s="1">
        <f t="shared" si="5"/>
        <v>0</v>
      </c>
      <c r="N29" s="1">
        <f t="shared" si="6"/>
        <v>0</v>
      </c>
      <c r="O29" s="1"/>
      <c r="P29" s="1">
        <f t="shared" si="7"/>
        <v>0</v>
      </c>
      <c r="Q29" s="1">
        <f t="shared" si="8"/>
        <v>0</v>
      </c>
      <c r="R29" s="1">
        <f t="shared" si="9"/>
        <v>0</v>
      </c>
    </row>
    <row r="30" spans="2:18" x14ac:dyDescent="0.3">
      <c r="B30" s="8">
        <v>25</v>
      </c>
      <c r="C30" s="8" t="s">
        <v>1</v>
      </c>
      <c r="D30" s="11">
        <v>61</v>
      </c>
      <c r="E30" s="14">
        <v>1.68</v>
      </c>
      <c r="F30" s="14">
        <f t="shared" si="0"/>
        <v>21.612811791383223</v>
      </c>
      <c r="G30" s="3"/>
      <c r="H30" s="1">
        <f t="shared" si="1"/>
        <v>0</v>
      </c>
      <c r="I30" s="1">
        <f t="shared" si="2"/>
        <v>0</v>
      </c>
      <c r="J30" s="1">
        <f t="shared" si="3"/>
        <v>0</v>
      </c>
      <c r="K30" s="1"/>
      <c r="L30" s="1">
        <f t="shared" si="4"/>
        <v>0</v>
      </c>
      <c r="M30" s="1">
        <f t="shared" si="5"/>
        <v>0</v>
      </c>
      <c r="N30" s="1">
        <f t="shared" si="6"/>
        <v>0</v>
      </c>
      <c r="O30" s="1"/>
      <c r="P30" s="1">
        <f t="shared" si="7"/>
        <v>0</v>
      </c>
      <c r="Q30" s="1">
        <f t="shared" si="8"/>
        <v>0</v>
      </c>
      <c r="R30" s="1">
        <f t="shared" si="9"/>
        <v>0</v>
      </c>
    </row>
    <row r="31" spans="2:18" x14ac:dyDescent="0.3">
      <c r="B31" s="8">
        <v>26</v>
      </c>
      <c r="C31" s="8" t="s">
        <v>1</v>
      </c>
      <c r="D31" s="11">
        <v>64.5</v>
      </c>
      <c r="E31" s="14">
        <v>1.63</v>
      </c>
      <c r="F31" s="14">
        <f t="shared" si="0"/>
        <v>24.276412360269489</v>
      </c>
      <c r="G31" s="3"/>
      <c r="H31" s="1">
        <f t="shared" si="1"/>
        <v>1</v>
      </c>
      <c r="I31" s="1">
        <f t="shared" si="2"/>
        <v>0</v>
      </c>
      <c r="J31" s="1">
        <f t="shared" si="3"/>
        <v>0</v>
      </c>
      <c r="K31" s="1"/>
      <c r="L31" s="1">
        <f t="shared" si="4"/>
        <v>0</v>
      </c>
      <c r="M31" s="1">
        <f t="shared" si="5"/>
        <v>0</v>
      </c>
      <c r="N31" s="1">
        <f t="shared" si="6"/>
        <v>0</v>
      </c>
      <c r="O31" s="1"/>
      <c r="P31" s="1">
        <f t="shared" si="7"/>
        <v>0</v>
      </c>
      <c r="Q31" s="1">
        <f t="shared" si="8"/>
        <v>0</v>
      </c>
      <c r="R31" s="1">
        <f t="shared" si="9"/>
        <v>0</v>
      </c>
    </row>
    <row r="32" spans="2:18" x14ac:dyDescent="0.3">
      <c r="B32" s="8">
        <v>27</v>
      </c>
      <c r="C32" s="8" t="s">
        <v>1</v>
      </c>
      <c r="D32" s="11">
        <v>51</v>
      </c>
      <c r="E32" s="14">
        <v>1.65</v>
      </c>
      <c r="F32" s="14">
        <f t="shared" si="0"/>
        <v>18.732782369146008</v>
      </c>
      <c r="G32" s="3"/>
      <c r="H32" s="1">
        <f t="shared" si="1"/>
        <v>0</v>
      </c>
      <c r="I32" s="1">
        <f t="shared" si="2"/>
        <v>0</v>
      </c>
      <c r="J32" s="1">
        <f t="shared" si="3"/>
        <v>0</v>
      </c>
      <c r="K32" s="1"/>
      <c r="L32" s="1">
        <f t="shared" si="4"/>
        <v>0</v>
      </c>
      <c r="M32" s="1">
        <f t="shared" si="5"/>
        <v>0</v>
      </c>
      <c r="N32" s="1">
        <f t="shared" si="6"/>
        <v>0</v>
      </c>
      <c r="O32" s="1"/>
      <c r="P32" s="1">
        <f t="shared" si="7"/>
        <v>0</v>
      </c>
      <c r="Q32" s="1">
        <f t="shared" si="8"/>
        <v>0</v>
      </c>
      <c r="R32" s="1">
        <f t="shared" si="9"/>
        <v>0</v>
      </c>
    </row>
    <row r="33" spans="2:18" x14ac:dyDescent="0.3">
      <c r="B33" s="8">
        <v>28</v>
      </c>
      <c r="C33" s="8" t="s">
        <v>1</v>
      </c>
      <c r="D33" s="11">
        <v>71.099999999999994</v>
      </c>
      <c r="E33" s="14">
        <v>1.61</v>
      </c>
      <c r="F33" s="14">
        <f t="shared" si="0"/>
        <v>27.429497318776278</v>
      </c>
      <c r="G33" s="3"/>
      <c r="H33" s="1">
        <f t="shared" si="1"/>
        <v>1</v>
      </c>
      <c r="I33" s="1">
        <f t="shared" si="2"/>
        <v>1</v>
      </c>
      <c r="J33" s="1">
        <f t="shared" si="3"/>
        <v>0</v>
      </c>
      <c r="K33" s="1"/>
      <c r="L33" s="1">
        <f t="shared" si="4"/>
        <v>0</v>
      </c>
      <c r="M33" s="1">
        <f t="shared" si="5"/>
        <v>0</v>
      </c>
      <c r="N33" s="1">
        <f t="shared" si="6"/>
        <v>0</v>
      </c>
      <c r="O33" s="1"/>
      <c r="P33" s="1">
        <f t="shared" si="7"/>
        <v>1</v>
      </c>
      <c r="Q33" s="1">
        <f t="shared" si="8"/>
        <v>0</v>
      </c>
      <c r="R33" s="1">
        <f t="shared" si="9"/>
        <v>0</v>
      </c>
    </row>
    <row r="34" spans="2:18" x14ac:dyDescent="0.3">
      <c r="B34" s="8">
        <v>29</v>
      </c>
      <c r="C34" s="8" t="s">
        <v>1</v>
      </c>
      <c r="D34" s="11">
        <v>43.5</v>
      </c>
      <c r="E34" s="14">
        <v>1.49</v>
      </c>
      <c r="F34" s="14">
        <f t="shared" si="0"/>
        <v>19.593711994955182</v>
      </c>
      <c r="G34" s="3"/>
      <c r="H34" s="1">
        <f t="shared" si="1"/>
        <v>0</v>
      </c>
      <c r="I34" s="1">
        <f t="shared" si="2"/>
        <v>0</v>
      </c>
      <c r="J34" s="1">
        <f t="shared" si="3"/>
        <v>0</v>
      </c>
      <c r="K34" s="1"/>
      <c r="L34" s="1">
        <f t="shared" si="4"/>
        <v>1</v>
      </c>
      <c r="M34" s="1">
        <f t="shared" si="5"/>
        <v>1</v>
      </c>
      <c r="N34" s="1">
        <f t="shared" si="6"/>
        <v>0</v>
      </c>
      <c r="O34" s="1"/>
      <c r="P34" s="1">
        <f t="shared" si="7"/>
        <v>1</v>
      </c>
      <c r="Q34" s="1">
        <f t="shared" si="8"/>
        <v>0</v>
      </c>
      <c r="R34" s="1">
        <f t="shared" si="9"/>
        <v>0</v>
      </c>
    </row>
    <row r="35" spans="2:18" x14ac:dyDescent="0.3">
      <c r="B35" s="8">
        <v>30</v>
      </c>
      <c r="C35" s="8" t="s">
        <v>1</v>
      </c>
      <c r="D35" s="11">
        <v>51</v>
      </c>
      <c r="E35" s="14">
        <v>1.7</v>
      </c>
      <c r="F35" s="14">
        <f t="shared" si="0"/>
        <v>17.647058823529413</v>
      </c>
      <c r="G35" s="3"/>
      <c r="H35" s="1">
        <f t="shared" si="1"/>
        <v>1</v>
      </c>
      <c r="I35" s="1">
        <f t="shared" si="2"/>
        <v>0</v>
      </c>
      <c r="J35" s="1">
        <f t="shared" si="3"/>
        <v>0</v>
      </c>
      <c r="K35" s="1"/>
      <c r="L35" s="1">
        <f t="shared" si="4"/>
        <v>0</v>
      </c>
      <c r="M35" s="1">
        <f t="shared" si="5"/>
        <v>0</v>
      </c>
      <c r="N35" s="1">
        <f t="shared" si="6"/>
        <v>0</v>
      </c>
      <c r="O35" s="1"/>
      <c r="P35" s="1">
        <f t="shared" si="7"/>
        <v>0</v>
      </c>
      <c r="Q35" s="1">
        <f t="shared" si="8"/>
        <v>0</v>
      </c>
      <c r="R35" s="1">
        <f t="shared" si="9"/>
        <v>0</v>
      </c>
    </row>
    <row r="36" spans="2:18" x14ac:dyDescent="0.3">
      <c r="B36" s="8">
        <v>31</v>
      </c>
      <c r="C36" s="8" t="s">
        <v>1</v>
      </c>
      <c r="D36" s="11">
        <v>59.5</v>
      </c>
      <c r="E36" s="14">
        <v>1.6</v>
      </c>
      <c r="F36" s="14">
        <f t="shared" si="0"/>
        <v>23.242187499999996</v>
      </c>
      <c r="G36" s="3"/>
      <c r="H36" s="1">
        <f t="shared" si="1"/>
        <v>0</v>
      </c>
      <c r="I36" s="1">
        <f t="shared" si="2"/>
        <v>0</v>
      </c>
      <c r="J36" s="1">
        <f t="shared" si="3"/>
        <v>0</v>
      </c>
      <c r="K36" s="1"/>
      <c r="L36" s="1">
        <f t="shared" si="4"/>
        <v>0</v>
      </c>
      <c r="M36" s="1">
        <f t="shared" si="5"/>
        <v>0</v>
      </c>
      <c r="N36" s="1">
        <f t="shared" si="6"/>
        <v>0</v>
      </c>
      <c r="O36" s="1"/>
      <c r="P36" s="1">
        <f t="shared" si="7"/>
        <v>0</v>
      </c>
      <c r="Q36" s="1">
        <f t="shared" si="8"/>
        <v>0</v>
      </c>
      <c r="R36" s="1">
        <f t="shared" si="9"/>
        <v>0</v>
      </c>
    </row>
    <row r="37" spans="2:18" x14ac:dyDescent="0.3">
      <c r="B37" s="8">
        <v>32</v>
      </c>
      <c r="C37" s="8" t="s">
        <v>1</v>
      </c>
      <c r="D37" s="11">
        <v>47</v>
      </c>
      <c r="E37" s="14">
        <v>1.6</v>
      </c>
      <c r="F37" s="14">
        <f t="shared" si="0"/>
        <v>18.359374999999996</v>
      </c>
      <c r="G37" s="3"/>
      <c r="H37" s="1">
        <f t="shared" si="1"/>
        <v>1</v>
      </c>
      <c r="I37" s="1">
        <f t="shared" si="2"/>
        <v>0</v>
      </c>
      <c r="J37" s="1">
        <f t="shared" si="3"/>
        <v>0</v>
      </c>
      <c r="K37" s="1"/>
      <c r="L37" s="1">
        <f t="shared" si="4"/>
        <v>0</v>
      </c>
      <c r="M37" s="1">
        <f t="shared" si="5"/>
        <v>0</v>
      </c>
      <c r="N37" s="1">
        <f t="shared" si="6"/>
        <v>0</v>
      </c>
      <c r="O37" s="1"/>
      <c r="P37" s="1">
        <f t="shared" si="7"/>
        <v>1</v>
      </c>
      <c r="Q37" s="1">
        <f t="shared" si="8"/>
        <v>0</v>
      </c>
      <c r="R37" s="1">
        <f t="shared" si="9"/>
        <v>0</v>
      </c>
    </row>
    <row r="38" spans="2:18" x14ac:dyDescent="0.3">
      <c r="B38" s="8">
        <v>33</v>
      </c>
      <c r="C38" s="8" t="s">
        <v>1</v>
      </c>
      <c r="D38" s="11">
        <v>53</v>
      </c>
      <c r="E38" s="14">
        <v>1.6</v>
      </c>
      <c r="F38" s="14">
        <f t="shared" si="0"/>
        <v>20.703124999999996</v>
      </c>
      <c r="G38" s="3"/>
      <c r="H38" s="1">
        <f t="shared" si="1"/>
        <v>0</v>
      </c>
      <c r="I38" s="1">
        <f t="shared" si="2"/>
        <v>0</v>
      </c>
      <c r="J38" s="1">
        <f t="shared" si="3"/>
        <v>0</v>
      </c>
      <c r="K38" s="1"/>
      <c r="L38" s="1">
        <f t="shared" si="4"/>
        <v>0</v>
      </c>
      <c r="M38" s="1">
        <f t="shared" si="5"/>
        <v>0</v>
      </c>
      <c r="N38" s="1">
        <f t="shared" si="6"/>
        <v>0</v>
      </c>
      <c r="O38" s="1"/>
      <c r="P38" s="1">
        <f t="shared" si="7"/>
        <v>0</v>
      </c>
      <c r="Q38" s="1">
        <f t="shared" si="8"/>
        <v>0</v>
      </c>
      <c r="R38" s="1">
        <f t="shared" si="9"/>
        <v>0</v>
      </c>
    </row>
    <row r="39" spans="2:18" x14ac:dyDescent="0.3">
      <c r="B39" s="8">
        <v>34</v>
      </c>
      <c r="C39" s="8" t="s">
        <v>1</v>
      </c>
      <c r="D39" s="11">
        <v>52</v>
      </c>
      <c r="E39" s="14">
        <v>1.6</v>
      </c>
      <c r="F39" s="14">
        <f t="shared" si="0"/>
        <v>20.312499999999996</v>
      </c>
      <c r="G39" s="3"/>
      <c r="H39" s="1">
        <f t="shared" si="1"/>
        <v>0</v>
      </c>
      <c r="I39" s="1">
        <f t="shared" si="2"/>
        <v>0</v>
      </c>
      <c r="J39" s="1">
        <f t="shared" si="3"/>
        <v>0</v>
      </c>
      <c r="K39" s="1"/>
      <c r="L39" s="1">
        <f t="shared" si="4"/>
        <v>0</v>
      </c>
      <c r="M39" s="1">
        <f t="shared" si="5"/>
        <v>0</v>
      </c>
      <c r="N39" s="1">
        <f t="shared" si="6"/>
        <v>0</v>
      </c>
      <c r="O39" s="1"/>
      <c r="P39" s="1">
        <f t="shared" si="7"/>
        <v>0</v>
      </c>
      <c r="Q39" s="1">
        <f t="shared" si="8"/>
        <v>0</v>
      </c>
      <c r="R39" s="1">
        <f t="shared" si="9"/>
        <v>0</v>
      </c>
    </row>
    <row r="40" spans="2:18" x14ac:dyDescent="0.3">
      <c r="B40" s="8">
        <v>35</v>
      </c>
      <c r="C40" s="8" t="s">
        <v>1</v>
      </c>
      <c r="D40" s="11">
        <v>70</v>
      </c>
      <c r="E40" s="14">
        <v>1.7</v>
      </c>
      <c r="F40" s="14">
        <f t="shared" si="0"/>
        <v>24.221453287197235</v>
      </c>
      <c r="G40" s="3"/>
      <c r="H40" s="1">
        <f t="shared" si="1"/>
        <v>1</v>
      </c>
      <c r="I40" s="1">
        <f t="shared" si="2"/>
        <v>0</v>
      </c>
      <c r="J40" s="1">
        <f t="shared" si="3"/>
        <v>0</v>
      </c>
      <c r="K40" s="1"/>
      <c r="L40" s="1">
        <f t="shared" si="4"/>
        <v>0</v>
      </c>
      <c r="M40" s="1">
        <f t="shared" si="5"/>
        <v>0</v>
      </c>
      <c r="N40" s="1">
        <f t="shared" si="6"/>
        <v>0</v>
      </c>
      <c r="O40" s="1"/>
      <c r="P40" s="1">
        <f t="shared" si="7"/>
        <v>1</v>
      </c>
      <c r="Q40" s="1">
        <f t="shared" si="8"/>
        <v>0</v>
      </c>
      <c r="R40" s="1">
        <f t="shared" si="9"/>
        <v>0</v>
      </c>
    </row>
    <row r="41" spans="2:18" x14ac:dyDescent="0.3">
      <c r="B41" s="8">
        <v>36</v>
      </c>
      <c r="C41" s="8" t="s">
        <v>1</v>
      </c>
      <c r="D41" s="11">
        <v>67</v>
      </c>
      <c r="E41" s="14">
        <v>1.8</v>
      </c>
      <c r="F41" s="14">
        <f t="shared" si="0"/>
        <v>20.679012345679013</v>
      </c>
      <c r="G41" s="3"/>
      <c r="H41" s="1">
        <f t="shared" si="1"/>
        <v>0</v>
      </c>
      <c r="I41" s="1">
        <f t="shared" si="2"/>
        <v>0</v>
      </c>
      <c r="J41" s="1">
        <f t="shared" si="3"/>
        <v>0</v>
      </c>
      <c r="K41" s="1"/>
      <c r="L41" s="1">
        <f t="shared" si="4"/>
        <v>1</v>
      </c>
      <c r="M41" s="1">
        <f t="shared" si="5"/>
        <v>0</v>
      </c>
      <c r="N41" s="1">
        <f t="shared" si="6"/>
        <v>0</v>
      </c>
      <c r="O41" s="1"/>
      <c r="P41" s="1">
        <f t="shared" si="7"/>
        <v>0</v>
      </c>
      <c r="Q41" s="1">
        <f t="shared" si="8"/>
        <v>0</v>
      </c>
      <c r="R41" s="1">
        <f t="shared" si="9"/>
        <v>0</v>
      </c>
    </row>
    <row r="42" spans="2:18" x14ac:dyDescent="0.3">
      <c r="B42" s="8">
        <v>37</v>
      </c>
      <c r="C42" s="8" t="s">
        <v>1</v>
      </c>
      <c r="D42" s="11">
        <v>80</v>
      </c>
      <c r="E42" s="14">
        <v>1.75</v>
      </c>
      <c r="F42" s="14">
        <f t="shared" si="0"/>
        <v>26.122448979591837</v>
      </c>
      <c r="G42" s="3"/>
      <c r="H42" s="1">
        <f t="shared" si="1"/>
        <v>1</v>
      </c>
      <c r="I42" s="1">
        <f t="shared" si="2"/>
        <v>0</v>
      </c>
      <c r="J42" s="1">
        <f t="shared" si="3"/>
        <v>0</v>
      </c>
      <c r="K42" s="1"/>
      <c r="L42" s="1">
        <f t="shared" si="4"/>
        <v>0</v>
      </c>
      <c r="M42" s="1">
        <f t="shared" si="5"/>
        <v>0</v>
      </c>
      <c r="N42" s="1">
        <f t="shared" si="6"/>
        <v>0</v>
      </c>
      <c r="O42" s="1"/>
      <c r="P42" s="1">
        <f t="shared" si="7"/>
        <v>1</v>
      </c>
      <c r="Q42" s="1">
        <f t="shared" si="8"/>
        <v>1</v>
      </c>
      <c r="R42" s="1">
        <f t="shared" si="9"/>
        <v>0</v>
      </c>
    </row>
    <row r="43" spans="2:18" x14ac:dyDescent="0.3">
      <c r="B43" s="8">
        <v>38</v>
      </c>
      <c r="C43" s="8" t="s">
        <v>1</v>
      </c>
      <c r="D43" s="11">
        <v>55</v>
      </c>
      <c r="E43" s="14">
        <v>1.72</v>
      </c>
      <c r="F43" s="14">
        <f t="shared" si="0"/>
        <v>18.591130340724717</v>
      </c>
      <c r="G43" s="3"/>
      <c r="H43" s="1">
        <f t="shared" si="1"/>
        <v>0</v>
      </c>
      <c r="I43" s="1">
        <f t="shared" si="2"/>
        <v>0</v>
      </c>
      <c r="J43" s="1">
        <f t="shared" si="3"/>
        <v>0</v>
      </c>
      <c r="K43" s="1"/>
      <c r="L43" s="1">
        <f t="shared" si="4"/>
        <v>0</v>
      </c>
      <c r="M43" s="1">
        <f t="shared" si="5"/>
        <v>0</v>
      </c>
      <c r="N43" s="1">
        <f t="shared" si="6"/>
        <v>0</v>
      </c>
      <c r="O43" s="1"/>
      <c r="P43" s="1">
        <f t="shared" si="7"/>
        <v>0</v>
      </c>
      <c r="Q43" s="1">
        <f t="shared" si="8"/>
        <v>0</v>
      </c>
      <c r="R43" s="1">
        <f t="shared" si="9"/>
        <v>0</v>
      </c>
    </row>
    <row r="44" spans="2:18" x14ac:dyDescent="0.3">
      <c r="B44" s="8">
        <v>39</v>
      </c>
      <c r="C44" s="8" t="s">
        <v>1</v>
      </c>
      <c r="D44" s="11">
        <v>50</v>
      </c>
      <c r="E44" s="14">
        <v>1.64</v>
      </c>
      <c r="F44" s="14">
        <f t="shared" si="0"/>
        <v>18.590124925639504</v>
      </c>
      <c r="G44" s="3"/>
      <c r="H44" s="1">
        <f t="shared" si="1"/>
        <v>0</v>
      </c>
      <c r="I44" s="1">
        <f t="shared" si="2"/>
        <v>0</v>
      </c>
      <c r="J44" s="1">
        <f t="shared" si="3"/>
        <v>0</v>
      </c>
      <c r="K44" s="1"/>
      <c r="L44" s="1">
        <f t="shared" si="4"/>
        <v>0</v>
      </c>
      <c r="M44" s="1">
        <f t="shared" si="5"/>
        <v>0</v>
      </c>
      <c r="N44" s="1">
        <f t="shared" si="6"/>
        <v>0</v>
      </c>
      <c r="O44" s="1"/>
      <c r="P44" s="1">
        <f t="shared" si="7"/>
        <v>0</v>
      </c>
      <c r="Q44" s="1">
        <f t="shared" si="8"/>
        <v>0</v>
      </c>
      <c r="R44" s="1">
        <f t="shared" si="9"/>
        <v>0</v>
      </c>
    </row>
    <row r="45" spans="2:18" x14ac:dyDescent="0.3">
      <c r="B45" s="8">
        <v>40</v>
      </c>
      <c r="C45" s="8" t="s">
        <v>1</v>
      </c>
      <c r="D45" s="11">
        <v>58</v>
      </c>
      <c r="E45" s="14">
        <v>1.63</v>
      </c>
      <c r="F45" s="14">
        <f t="shared" si="0"/>
        <v>21.829952199932254</v>
      </c>
      <c r="G45" s="3"/>
      <c r="H45" s="1">
        <f t="shared" si="1"/>
        <v>0</v>
      </c>
      <c r="I45" s="1">
        <f t="shared" si="2"/>
        <v>0</v>
      </c>
      <c r="J45" s="1">
        <f t="shared" si="3"/>
        <v>0</v>
      </c>
      <c r="K45" s="1"/>
      <c r="L45" s="1">
        <f t="shared" si="4"/>
        <v>0</v>
      </c>
      <c r="M45" s="1">
        <f t="shared" si="5"/>
        <v>0</v>
      </c>
      <c r="N45" s="1">
        <f t="shared" si="6"/>
        <v>0</v>
      </c>
      <c r="O45" s="1"/>
      <c r="P45" s="1">
        <f t="shared" si="7"/>
        <v>0</v>
      </c>
      <c r="Q45" s="1">
        <f t="shared" si="8"/>
        <v>0</v>
      </c>
      <c r="R45" s="1">
        <f t="shared" si="9"/>
        <v>0</v>
      </c>
    </row>
    <row r="46" spans="2:18" x14ac:dyDescent="0.3">
      <c r="B46" s="8">
        <v>41</v>
      </c>
      <c r="C46" s="8" t="s">
        <v>1</v>
      </c>
      <c r="D46" s="11">
        <v>57</v>
      </c>
      <c r="E46" s="14">
        <v>1.65</v>
      </c>
      <c r="F46" s="14">
        <f t="shared" si="0"/>
        <v>20.936639118457304</v>
      </c>
      <c r="G46" s="3"/>
      <c r="H46" s="1">
        <f t="shared" si="1"/>
        <v>0</v>
      </c>
      <c r="I46" s="1">
        <f t="shared" si="2"/>
        <v>0</v>
      </c>
      <c r="J46" s="1">
        <f t="shared" si="3"/>
        <v>0</v>
      </c>
      <c r="K46" s="1"/>
      <c r="L46" s="1">
        <f t="shared" si="4"/>
        <v>0</v>
      </c>
      <c r="M46" s="1">
        <f t="shared" si="5"/>
        <v>0</v>
      </c>
      <c r="N46" s="1">
        <f t="shared" si="6"/>
        <v>0</v>
      </c>
      <c r="O46" s="1"/>
      <c r="P46" s="1">
        <f t="shared" si="7"/>
        <v>0</v>
      </c>
      <c r="Q46" s="1">
        <f t="shared" si="8"/>
        <v>0</v>
      </c>
      <c r="R46" s="1">
        <f t="shared" si="9"/>
        <v>0</v>
      </c>
    </row>
    <row r="47" spans="2:18" x14ac:dyDescent="0.3">
      <c r="B47" s="8">
        <v>42</v>
      </c>
      <c r="C47" s="8" t="s">
        <v>1</v>
      </c>
      <c r="D47" s="11">
        <v>55</v>
      </c>
      <c r="E47" s="14">
        <v>1.72</v>
      </c>
      <c r="F47" s="14">
        <f t="shared" si="0"/>
        <v>18.591130340724717</v>
      </c>
      <c r="G47" s="3"/>
      <c r="H47" s="1">
        <f t="shared" si="1"/>
        <v>0</v>
      </c>
      <c r="I47" s="1">
        <f t="shared" si="2"/>
        <v>0</v>
      </c>
      <c r="J47" s="1">
        <f t="shared" si="3"/>
        <v>0</v>
      </c>
      <c r="K47" s="1"/>
      <c r="L47" s="1">
        <f t="shared" si="4"/>
        <v>0</v>
      </c>
      <c r="M47" s="1">
        <f t="shared" si="5"/>
        <v>0</v>
      </c>
      <c r="N47" s="1">
        <f t="shared" si="6"/>
        <v>0</v>
      </c>
      <c r="O47" s="1"/>
      <c r="P47" s="1">
        <f t="shared" si="7"/>
        <v>0</v>
      </c>
      <c r="Q47" s="1">
        <f t="shared" si="8"/>
        <v>0</v>
      </c>
      <c r="R47" s="1">
        <f t="shared" si="9"/>
        <v>0</v>
      </c>
    </row>
    <row r="48" spans="2:18" x14ac:dyDescent="0.3">
      <c r="B48" s="8">
        <v>43</v>
      </c>
      <c r="C48" s="8" t="s">
        <v>1</v>
      </c>
      <c r="D48" s="11">
        <v>55</v>
      </c>
      <c r="E48" s="14">
        <v>1.6</v>
      </c>
      <c r="F48" s="14">
        <f t="shared" si="0"/>
        <v>21.484374999999996</v>
      </c>
      <c r="G48" s="3"/>
      <c r="H48" s="1">
        <f t="shared" si="1"/>
        <v>0</v>
      </c>
      <c r="I48" s="1">
        <f t="shared" si="2"/>
        <v>0</v>
      </c>
      <c r="J48" s="1">
        <f t="shared" si="3"/>
        <v>0</v>
      </c>
      <c r="K48" s="1"/>
      <c r="L48" s="1">
        <f t="shared" si="4"/>
        <v>0</v>
      </c>
      <c r="M48" s="1">
        <f t="shared" si="5"/>
        <v>0</v>
      </c>
      <c r="N48" s="1">
        <f t="shared" si="6"/>
        <v>0</v>
      </c>
      <c r="O48" s="1"/>
      <c r="P48" s="1">
        <f t="shared" si="7"/>
        <v>0</v>
      </c>
      <c r="Q48" s="1">
        <f t="shared" si="8"/>
        <v>0</v>
      </c>
      <c r="R48" s="1">
        <f t="shared" si="9"/>
        <v>0</v>
      </c>
    </row>
    <row r="49" spans="2:18" x14ac:dyDescent="0.3">
      <c r="B49" s="8">
        <v>44</v>
      </c>
      <c r="C49" s="8" t="s">
        <v>1</v>
      </c>
      <c r="D49" s="11">
        <v>50</v>
      </c>
      <c r="E49" s="14">
        <v>1.68</v>
      </c>
      <c r="F49" s="14">
        <f t="shared" si="0"/>
        <v>17.715419501133791</v>
      </c>
      <c r="G49" s="3"/>
      <c r="H49" s="1">
        <f t="shared" si="1"/>
        <v>1</v>
      </c>
      <c r="I49" s="1">
        <f t="shared" si="2"/>
        <v>0</v>
      </c>
      <c r="J49" s="1">
        <f t="shared" si="3"/>
        <v>0</v>
      </c>
      <c r="K49" s="1"/>
      <c r="L49" s="1">
        <f t="shared" si="4"/>
        <v>0</v>
      </c>
      <c r="M49" s="1">
        <f t="shared" si="5"/>
        <v>0</v>
      </c>
      <c r="N49" s="1">
        <f t="shared" si="6"/>
        <v>0</v>
      </c>
      <c r="O49" s="1"/>
      <c r="P49" s="1">
        <f t="shared" si="7"/>
        <v>0</v>
      </c>
      <c r="Q49" s="1">
        <f t="shared" si="8"/>
        <v>0</v>
      </c>
      <c r="R49" s="1">
        <f t="shared" si="9"/>
        <v>0</v>
      </c>
    </row>
    <row r="50" spans="2:18" x14ac:dyDescent="0.3">
      <c r="B50" s="8">
        <v>45</v>
      </c>
      <c r="C50" s="8" t="s">
        <v>1</v>
      </c>
      <c r="D50" s="11">
        <v>47</v>
      </c>
      <c r="E50" s="14">
        <v>1.6</v>
      </c>
      <c r="F50" s="14">
        <f t="shared" si="0"/>
        <v>18.359374999999996</v>
      </c>
      <c r="G50" s="3"/>
      <c r="H50" s="1">
        <f t="shared" si="1"/>
        <v>1</v>
      </c>
      <c r="I50" s="1">
        <f t="shared" si="2"/>
        <v>0</v>
      </c>
      <c r="J50" s="1">
        <f t="shared" si="3"/>
        <v>0</v>
      </c>
      <c r="K50" s="1"/>
      <c r="L50" s="1">
        <f t="shared" si="4"/>
        <v>0</v>
      </c>
      <c r="M50" s="1">
        <f t="shared" si="5"/>
        <v>0</v>
      </c>
      <c r="N50" s="1">
        <f t="shared" si="6"/>
        <v>0</v>
      </c>
      <c r="O50" s="1"/>
      <c r="P50" s="1">
        <f t="shared" si="7"/>
        <v>1</v>
      </c>
      <c r="Q50" s="1">
        <f t="shared" si="8"/>
        <v>0</v>
      </c>
      <c r="R50" s="1">
        <f t="shared" si="9"/>
        <v>0</v>
      </c>
    </row>
    <row r="51" spans="2:18" x14ac:dyDescent="0.3">
      <c r="B51" s="8">
        <v>46</v>
      </c>
      <c r="C51" s="8" t="s">
        <v>1</v>
      </c>
      <c r="D51" s="11">
        <v>55</v>
      </c>
      <c r="E51" s="14">
        <v>1.72</v>
      </c>
      <c r="F51" s="14">
        <f t="shared" si="0"/>
        <v>18.591130340724717</v>
      </c>
      <c r="G51" s="3"/>
      <c r="H51" s="1">
        <f t="shared" si="1"/>
        <v>0</v>
      </c>
      <c r="I51" s="1">
        <f t="shared" si="2"/>
        <v>0</v>
      </c>
      <c r="J51" s="1">
        <f t="shared" si="3"/>
        <v>0</v>
      </c>
      <c r="K51" s="1"/>
      <c r="L51" s="1">
        <f t="shared" si="4"/>
        <v>0</v>
      </c>
      <c r="M51" s="1">
        <f t="shared" si="5"/>
        <v>0</v>
      </c>
      <c r="N51" s="1">
        <f t="shared" si="6"/>
        <v>0</v>
      </c>
      <c r="O51" s="1"/>
      <c r="P51" s="1">
        <f t="shared" si="7"/>
        <v>0</v>
      </c>
      <c r="Q51" s="1">
        <f t="shared" si="8"/>
        <v>0</v>
      </c>
      <c r="R51" s="1">
        <f t="shared" si="9"/>
        <v>0</v>
      </c>
    </row>
    <row r="52" spans="2:18" x14ac:dyDescent="0.3">
      <c r="B52" s="8">
        <v>47</v>
      </c>
      <c r="C52" s="8" t="s">
        <v>1</v>
      </c>
      <c r="D52" s="11">
        <v>55</v>
      </c>
      <c r="E52" s="14">
        <v>1.67</v>
      </c>
      <c r="F52" s="14">
        <f t="shared" si="0"/>
        <v>19.721036967980208</v>
      </c>
      <c r="G52" s="3"/>
      <c r="H52" s="1">
        <f t="shared" si="1"/>
        <v>0</v>
      </c>
      <c r="I52" s="1">
        <f t="shared" si="2"/>
        <v>0</v>
      </c>
      <c r="J52" s="1">
        <f t="shared" si="3"/>
        <v>0</v>
      </c>
      <c r="K52" s="1"/>
      <c r="L52" s="1">
        <f t="shared" si="4"/>
        <v>0</v>
      </c>
      <c r="M52" s="1">
        <f t="shared" si="5"/>
        <v>0</v>
      </c>
      <c r="N52" s="1">
        <f t="shared" si="6"/>
        <v>0</v>
      </c>
      <c r="O52" s="1"/>
      <c r="P52" s="1">
        <f t="shared" si="7"/>
        <v>0</v>
      </c>
      <c r="Q52" s="1">
        <f t="shared" si="8"/>
        <v>0</v>
      </c>
      <c r="R52" s="1">
        <f t="shared" si="9"/>
        <v>0</v>
      </c>
    </row>
    <row r="53" spans="2:18" x14ac:dyDescent="0.3">
      <c r="B53" s="8">
        <v>48</v>
      </c>
      <c r="C53" s="8" t="s">
        <v>1</v>
      </c>
      <c r="D53" s="11">
        <v>50</v>
      </c>
      <c r="E53" s="14">
        <v>1.6</v>
      </c>
      <c r="F53" s="14">
        <f t="shared" si="0"/>
        <v>19.531249999999996</v>
      </c>
      <c r="G53" s="3"/>
      <c r="H53" s="1">
        <f t="shared" si="1"/>
        <v>0</v>
      </c>
      <c r="I53" s="1">
        <f t="shared" si="2"/>
        <v>0</v>
      </c>
      <c r="J53" s="1">
        <f t="shared" si="3"/>
        <v>0</v>
      </c>
      <c r="K53" s="1"/>
      <c r="L53" s="1">
        <f t="shared" si="4"/>
        <v>0</v>
      </c>
      <c r="M53" s="1">
        <f t="shared" si="5"/>
        <v>0</v>
      </c>
      <c r="N53" s="1">
        <f t="shared" si="6"/>
        <v>0</v>
      </c>
      <c r="O53" s="1"/>
      <c r="P53" s="1">
        <f t="shared" si="7"/>
        <v>0</v>
      </c>
      <c r="Q53" s="1">
        <f t="shared" si="8"/>
        <v>0</v>
      </c>
      <c r="R53" s="1">
        <f t="shared" si="9"/>
        <v>0</v>
      </c>
    </row>
    <row r="54" spans="2:18" x14ac:dyDescent="0.3">
      <c r="B54" s="8">
        <v>49</v>
      </c>
      <c r="C54" s="8" t="s">
        <v>1</v>
      </c>
      <c r="D54" s="11">
        <v>51</v>
      </c>
      <c r="E54" s="14">
        <v>1.64</v>
      </c>
      <c r="F54" s="14">
        <f t="shared" si="0"/>
        <v>18.961927424152293</v>
      </c>
      <c r="G54" s="3"/>
      <c r="H54" s="1">
        <f t="shared" si="1"/>
        <v>0</v>
      </c>
      <c r="I54" s="1">
        <f t="shared" si="2"/>
        <v>0</v>
      </c>
      <c r="J54" s="1">
        <f t="shared" si="3"/>
        <v>0</v>
      </c>
      <c r="K54" s="1"/>
      <c r="L54" s="1">
        <f t="shared" si="4"/>
        <v>0</v>
      </c>
      <c r="M54" s="1">
        <f t="shared" si="5"/>
        <v>0</v>
      </c>
      <c r="N54" s="1">
        <f t="shared" si="6"/>
        <v>0</v>
      </c>
      <c r="O54" s="1"/>
      <c r="P54" s="1">
        <f t="shared" si="7"/>
        <v>0</v>
      </c>
      <c r="Q54" s="1">
        <f t="shared" si="8"/>
        <v>0</v>
      </c>
      <c r="R54" s="1">
        <f t="shared" si="9"/>
        <v>0</v>
      </c>
    </row>
    <row r="55" spans="2:18" x14ac:dyDescent="0.3">
      <c r="B55" s="8">
        <v>50</v>
      </c>
      <c r="C55" s="8" t="s">
        <v>1</v>
      </c>
      <c r="D55" s="11">
        <v>45</v>
      </c>
      <c r="E55" s="14">
        <v>1.63</v>
      </c>
      <c r="F55" s="14">
        <f t="shared" si="0"/>
        <v>16.937031879257784</v>
      </c>
      <c r="G55" s="3"/>
      <c r="H55" s="1">
        <f t="shared" si="1"/>
        <v>1</v>
      </c>
      <c r="I55" s="1">
        <f t="shared" si="2"/>
        <v>0</v>
      </c>
      <c r="J55" s="1">
        <f t="shared" si="3"/>
        <v>0</v>
      </c>
      <c r="K55" s="1"/>
      <c r="L55" s="1">
        <f t="shared" si="4"/>
        <v>0</v>
      </c>
      <c r="M55" s="1">
        <f t="shared" si="5"/>
        <v>0</v>
      </c>
      <c r="N55" s="1">
        <f t="shared" si="6"/>
        <v>0</v>
      </c>
      <c r="O55" s="1"/>
      <c r="P55" s="1">
        <f t="shared" si="7"/>
        <v>1</v>
      </c>
      <c r="Q55" s="1">
        <f t="shared" si="8"/>
        <v>0</v>
      </c>
      <c r="R55" s="1">
        <f t="shared" si="9"/>
        <v>0</v>
      </c>
    </row>
    <row r="56" spans="2:18" ht="15" thickBot="1" x14ac:dyDescent="0.35">
      <c r="B56" s="9">
        <v>51</v>
      </c>
      <c r="C56" s="9" t="s">
        <v>1</v>
      </c>
      <c r="D56" s="12">
        <v>52</v>
      </c>
      <c r="E56" s="15">
        <v>1.57</v>
      </c>
      <c r="F56" s="15">
        <f t="shared" si="0"/>
        <v>21.096190514828187</v>
      </c>
      <c r="G56" s="3"/>
      <c r="H56" s="1">
        <f t="shared" si="1"/>
        <v>0</v>
      </c>
      <c r="I56" s="1">
        <f t="shared" si="2"/>
        <v>0</v>
      </c>
      <c r="J56" s="1">
        <f t="shared" si="3"/>
        <v>0</v>
      </c>
      <c r="K56" s="1"/>
      <c r="L56" s="1">
        <f t="shared" si="4"/>
        <v>1</v>
      </c>
      <c r="M56" s="1">
        <f t="shared" si="5"/>
        <v>0</v>
      </c>
      <c r="N56" s="1">
        <f t="shared" si="6"/>
        <v>0</v>
      </c>
      <c r="O56" s="1"/>
      <c r="P56" s="1">
        <f t="shared" si="7"/>
        <v>0</v>
      </c>
      <c r="Q56" s="1">
        <f t="shared" si="8"/>
        <v>0</v>
      </c>
      <c r="R56" s="1">
        <f t="shared" si="9"/>
        <v>0</v>
      </c>
    </row>
    <row r="57" spans="2:18" ht="15" thickBot="1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ht="15" thickBot="1" x14ac:dyDescent="0.35">
      <c r="B58" s="23" t="s">
        <v>3</v>
      </c>
      <c r="C58" s="23"/>
      <c r="D58" s="2">
        <f>AVERAGE(D6:D56)</f>
        <v>58.705882352941174</v>
      </c>
      <c r="E58" s="3">
        <f>AVERAGE(E6:E56)</f>
        <v>1.6674509803921564</v>
      </c>
      <c r="F58" s="3">
        <f>AVERAGE(F6:F56)</f>
        <v>21.068706672898998</v>
      </c>
      <c r="G58" s="3"/>
      <c r="H58" s="20" t="s">
        <v>18</v>
      </c>
      <c r="I58" s="21"/>
      <c r="J58" s="21"/>
      <c r="K58" s="21"/>
      <c r="L58" s="21"/>
      <c r="M58" s="21"/>
      <c r="N58" s="21"/>
      <c r="O58" s="21"/>
      <c r="P58" s="21"/>
      <c r="Q58" s="21"/>
      <c r="R58" s="22"/>
    </row>
    <row r="59" spans="2:18" ht="15" thickBot="1" x14ac:dyDescent="0.35">
      <c r="B59" s="23" t="s">
        <v>17</v>
      </c>
      <c r="C59" s="23"/>
      <c r="D59" s="2">
        <f>STDEV(D6:D56)</f>
        <v>9.2254953637125858</v>
      </c>
      <c r="E59" s="3">
        <f>STDEV(E6:E56)</f>
        <v>8.3470788597087106E-2</v>
      </c>
      <c r="F59" s="3">
        <f>STDEV(F6:F56)</f>
        <v>2.5285568893192267</v>
      </c>
      <c r="G59" s="3"/>
      <c r="H59" s="16">
        <f>SUM(H6:H56)</f>
        <v>14</v>
      </c>
      <c r="I59" s="17">
        <f>SUM(I6:I56)</f>
        <v>1</v>
      </c>
      <c r="J59" s="17">
        <f>SUM(J6:J56)</f>
        <v>0</v>
      </c>
      <c r="K59" s="17"/>
      <c r="L59" s="17">
        <f>SUM(L6:L56)</f>
        <v>13</v>
      </c>
      <c r="M59" s="17">
        <f>SUM(M6:M56)</f>
        <v>3</v>
      </c>
      <c r="N59" s="17">
        <f>SUM(N6:N56)</f>
        <v>0</v>
      </c>
      <c r="O59" s="17"/>
      <c r="P59" s="17">
        <f>SUM(P6:P56)</f>
        <v>15</v>
      </c>
      <c r="Q59" s="17">
        <f>SUM(Q6:Q56)</f>
        <v>3</v>
      </c>
      <c r="R59" s="18">
        <f>SUM(R6:R56)</f>
        <v>0</v>
      </c>
    </row>
  </sheetData>
  <mergeCells count="7">
    <mergeCell ref="H2:R2"/>
    <mergeCell ref="H58:R58"/>
    <mergeCell ref="B59:C59"/>
    <mergeCell ref="B58:C58"/>
    <mergeCell ref="P4:R4"/>
    <mergeCell ref="L4:N4"/>
    <mergeCell ref="H4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B48D-6B3C-4D9C-9449-27D5555ED045}">
  <dimension ref="A1:AM54"/>
  <sheetViews>
    <sheetView topLeftCell="K1" zoomScale="70" zoomScaleNormal="70" workbookViewId="0">
      <selection activeCell="P62" sqref="P62"/>
    </sheetView>
  </sheetViews>
  <sheetFormatPr defaultRowHeight="14.4" x14ac:dyDescent="0.3"/>
  <cols>
    <col min="1" max="1" width="14.109375" style="1" customWidth="1"/>
    <col min="2" max="2" width="24.44140625" style="1" bestFit="1" customWidth="1"/>
    <col min="3" max="3" width="18.33203125" style="1" customWidth="1"/>
    <col min="4" max="4" width="19" style="1" customWidth="1"/>
    <col min="5" max="5" width="17.88671875" style="1" customWidth="1"/>
    <col min="6" max="6" width="18.44140625" style="1" customWidth="1"/>
    <col min="7" max="7" width="18.109375" style="1" customWidth="1"/>
    <col min="8" max="8" width="19" style="1" customWidth="1"/>
    <col min="9" max="9" width="14.88671875" style="1" customWidth="1"/>
    <col min="10" max="10" width="13.5546875" style="1" bestFit="1" customWidth="1"/>
    <col min="11" max="11" width="18.88671875" style="1" customWidth="1"/>
    <col min="12" max="12" width="19.33203125" style="1" customWidth="1"/>
    <col min="13" max="13" width="18.21875" style="1" customWidth="1"/>
    <col min="14" max="15" width="19.44140625" style="1" customWidth="1"/>
    <col min="16" max="16" width="19" style="1" customWidth="1"/>
    <col min="17" max="17" width="14.88671875" style="1" customWidth="1"/>
    <col min="18" max="18" width="14.88671875" style="1" bestFit="1" customWidth="1"/>
    <col min="19" max="19" width="18.5546875" style="1" customWidth="1"/>
    <col min="20" max="20" width="18.33203125" style="1" customWidth="1"/>
    <col min="21" max="21" width="18" customWidth="1"/>
    <col min="22" max="22" width="19.33203125" customWidth="1"/>
    <col min="23" max="23" width="18.5546875" customWidth="1"/>
    <col min="24" max="24" width="19.44140625" customWidth="1"/>
  </cols>
  <sheetData>
    <row r="1" spans="1:39" ht="15" thickBot="1" x14ac:dyDescent="0.35">
      <c r="B1" s="20" t="s">
        <v>8</v>
      </c>
      <c r="C1" s="21"/>
      <c r="D1" s="21"/>
      <c r="E1" s="21"/>
      <c r="F1" s="21"/>
      <c r="G1" s="21"/>
      <c r="H1" s="22"/>
      <c r="J1" s="20" t="s">
        <v>12</v>
      </c>
      <c r="K1" s="21"/>
      <c r="L1" s="21"/>
      <c r="M1" s="21"/>
      <c r="N1" s="21"/>
      <c r="O1" s="21"/>
      <c r="P1" s="22"/>
      <c r="R1" s="20" t="s">
        <v>0</v>
      </c>
      <c r="S1" s="21"/>
      <c r="T1" s="21"/>
      <c r="U1" s="21"/>
      <c r="V1" s="21"/>
      <c r="W1" s="21"/>
      <c r="X1" s="22"/>
    </row>
    <row r="2" spans="1:39" ht="15.6" x14ac:dyDescent="0.3">
      <c r="A2" s="1" t="s">
        <v>6</v>
      </c>
      <c r="B2" s="5" t="s">
        <v>20</v>
      </c>
      <c r="C2" s="5" t="s">
        <v>19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J2" s="5" t="s">
        <v>4</v>
      </c>
      <c r="K2" s="5" t="s">
        <v>19</v>
      </c>
      <c r="L2" s="5" t="s">
        <v>21</v>
      </c>
      <c r="M2" s="5" t="s">
        <v>22</v>
      </c>
      <c r="N2" s="5" t="s">
        <v>23</v>
      </c>
      <c r="O2" s="5" t="s">
        <v>24</v>
      </c>
      <c r="P2" s="5" t="s">
        <v>25</v>
      </c>
      <c r="R2" s="5" t="s">
        <v>5</v>
      </c>
      <c r="S2" s="5" t="s">
        <v>19</v>
      </c>
      <c r="T2" s="5" t="s">
        <v>21</v>
      </c>
      <c r="U2" s="5" t="s">
        <v>22</v>
      </c>
      <c r="V2" s="5" t="s">
        <v>23</v>
      </c>
      <c r="W2" s="5" t="s">
        <v>24</v>
      </c>
      <c r="X2" s="5" t="s">
        <v>25</v>
      </c>
    </row>
    <row r="3" spans="1:39" x14ac:dyDescent="0.3">
      <c r="A3" s="1">
        <v>1</v>
      </c>
      <c r="B3" s="3">
        <f>Dati!$D$58</f>
        <v>58.705882352941174</v>
      </c>
      <c r="C3" s="3">
        <f>B3-1*Dati!$D$59</f>
        <v>49.480386989228592</v>
      </c>
      <c r="D3" s="3">
        <f>B3+1*Dati!$D$59</f>
        <v>67.931377716653756</v>
      </c>
      <c r="E3" s="3">
        <f>B3-2*Dati!$D$59</f>
        <v>40.254891625516002</v>
      </c>
      <c r="F3" s="3">
        <f>B3+2*Dati!$D$59</f>
        <v>77.156873080366353</v>
      </c>
      <c r="G3" s="3">
        <f>B3-3*Dati!$D$59</f>
        <v>31.029396261803416</v>
      </c>
      <c r="H3" s="3">
        <f>B3+3*Dati!$D$59</f>
        <v>86.382368444078935</v>
      </c>
      <c r="I3" s="3"/>
      <c r="J3" s="3">
        <f>Dati!$E$58</f>
        <v>1.6674509803921564</v>
      </c>
      <c r="K3" s="3">
        <f>J3-1*Dati!$E$59</f>
        <v>1.5839801917950693</v>
      </c>
      <c r="L3" s="3">
        <f>J3+1*Dati!$E$59</f>
        <v>1.7509217689892436</v>
      </c>
      <c r="M3" s="3">
        <f>J3-2*Dati!$E$59</f>
        <v>1.5005094031979822</v>
      </c>
      <c r="N3" s="3">
        <f>J3+2*Dati!$E$59</f>
        <v>1.8343925575863307</v>
      </c>
      <c r="O3" s="3">
        <f>J3-3*Dati!$E$59</f>
        <v>1.4170386146008951</v>
      </c>
      <c r="P3" s="3">
        <f>J3+3*Dati!$E$59</f>
        <v>1.9178633461834178</v>
      </c>
      <c r="Q3" s="3"/>
      <c r="R3" s="3">
        <f>Dati!$F$58</f>
        <v>21.068706672898998</v>
      </c>
      <c r="S3" s="3">
        <f>R3-1*Dati!$F$59</f>
        <v>18.540149783579771</v>
      </c>
      <c r="T3" s="3">
        <f>R3+1*Dati!$F$59</f>
        <v>23.597263562218224</v>
      </c>
      <c r="U3" s="3">
        <f>R3-2*Dati!$F$59</f>
        <v>16.011592894260545</v>
      </c>
      <c r="V3" s="3">
        <f>R3+2*Dati!$F$59</f>
        <v>26.12582045153745</v>
      </c>
      <c r="W3" s="3">
        <f>R3-3*Dati!$F$59</f>
        <v>13.483036004941317</v>
      </c>
      <c r="X3" s="3">
        <f>R3+3*Dati!$F$59</f>
        <v>28.654377340856676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x14ac:dyDescent="0.3">
      <c r="A4" s="1">
        <v>2</v>
      </c>
      <c r="B4" s="3">
        <f>Dati!$D$58</f>
        <v>58.705882352941174</v>
      </c>
      <c r="C4" s="3">
        <f>B4-1*Dati!$D$59</f>
        <v>49.480386989228592</v>
      </c>
      <c r="D4" s="3">
        <f>B4+1*Dati!$D$59</f>
        <v>67.931377716653756</v>
      </c>
      <c r="E4" s="3">
        <f>B4-2*Dati!$D$59</f>
        <v>40.254891625516002</v>
      </c>
      <c r="F4" s="3">
        <f>B4+2*Dati!$D$59</f>
        <v>77.156873080366353</v>
      </c>
      <c r="G4" s="3">
        <f>B4-3*Dati!$D$59</f>
        <v>31.029396261803416</v>
      </c>
      <c r="H4" s="3">
        <f>B4+3*Dati!$D$59</f>
        <v>86.382368444078935</v>
      </c>
      <c r="I4" s="3"/>
      <c r="J4" s="3">
        <f>Dati!$E$58</f>
        <v>1.6674509803921564</v>
      </c>
      <c r="K4" s="3">
        <f>J4-1*Dati!$E$59</f>
        <v>1.5839801917950693</v>
      </c>
      <c r="L4" s="3">
        <f>J4+1*Dati!$E$59</f>
        <v>1.7509217689892436</v>
      </c>
      <c r="M4" s="3">
        <f>J4-2*Dati!$E$59</f>
        <v>1.5005094031979822</v>
      </c>
      <c r="N4" s="3">
        <f>J4+2*Dati!$E$59</f>
        <v>1.8343925575863307</v>
      </c>
      <c r="O4" s="3">
        <f>J4-3*Dati!$E$59</f>
        <v>1.4170386146008951</v>
      </c>
      <c r="P4" s="3">
        <f>J4+3*Dati!$E$59</f>
        <v>1.9178633461834178</v>
      </c>
      <c r="Q4" s="3"/>
      <c r="R4" s="3">
        <f>Dati!$F$58</f>
        <v>21.068706672898998</v>
      </c>
      <c r="S4" s="3">
        <f>R4-1*Dati!$F$59</f>
        <v>18.540149783579771</v>
      </c>
      <c r="T4" s="3">
        <f>R4+1*Dati!$F$59</f>
        <v>23.597263562218224</v>
      </c>
      <c r="U4" s="3">
        <f>R4-2*Dati!$F$59</f>
        <v>16.011592894260545</v>
      </c>
      <c r="V4" s="3">
        <f>R4+2*Dati!$F$59</f>
        <v>26.12582045153745</v>
      </c>
      <c r="W4" s="3">
        <f>R4-3*Dati!$F$59</f>
        <v>13.483036004941317</v>
      </c>
      <c r="X4" s="3">
        <f>R4+3*Dati!$F$59</f>
        <v>28.654377340856676</v>
      </c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39" x14ac:dyDescent="0.3">
      <c r="A5" s="1">
        <v>3</v>
      </c>
      <c r="B5" s="3">
        <f>Dati!$D$58</f>
        <v>58.705882352941174</v>
      </c>
      <c r="C5" s="3">
        <f>B5-1*Dati!$D$59</f>
        <v>49.480386989228592</v>
      </c>
      <c r="D5" s="3">
        <f>B5+1*Dati!$D$59</f>
        <v>67.931377716653756</v>
      </c>
      <c r="E5" s="3">
        <f>B5-2*Dati!$D$59</f>
        <v>40.254891625516002</v>
      </c>
      <c r="F5" s="3">
        <f>B5+2*Dati!$D$59</f>
        <v>77.156873080366353</v>
      </c>
      <c r="G5" s="3">
        <f>B5-3*Dati!$D$59</f>
        <v>31.029396261803416</v>
      </c>
      <c r="H5" s="3">
        <f>B5+3*Dati!$D$59</f>
        <v>86.382368444078935</v>
      </c>
      <c r="I5" s="3"/>
      <c r="J5" s="3">
        <f>Dati!$E$58</f>
        <v>1.6674509803921564</v>
      </c>
      <c r="K5" s="3">
        <f>J5-1*Dati!$E$59</f>
        <v>1.5839801917950693</v>
      </c>
      <c r="L5" s="3">
        <f>J5+1*Dati!$E$59</f>
        <v>1.7509217689892436</v>
      </c>
      <c r="M5" s="3">
        <f>J5-2*Dati!$E$59</f>
        <v>1.5005094031979822</v>
      </c>
      <c r="N5" s="3">
        <f>J5+2*Dati!$E$59</f>
        <v>1.8343925575863307</v>
      </c>
      <c r="O5" s="3">
        <f>J5-3*Dati!$E$59</f>
        <v>1.4170386146008951</v>
      </c>
      <c r="P5" s="3">
        <f>J5+3*Dati!$E$59</f>
        <v>1.9178633461834178</v>
      </c>
      <c r="Q5" s="3"/>
      <c r="R5" s="3">
        <f>Dati!$F$58</f>
        <v>21.068706672898998</v>
      </c>
      <c r="S5" s="3">
        <f>R5-1*Dati!$F$59</f>
        <v>18.540149783579771</v>
      </c>
      <c r="T5" s="3">
        <f>R5+1*Dati!$F$59</f>
        <v>23.597263562218224</v>
      </c>
      <c r="U5" s="3">
        <f>R5-2*Dati!$F$59</f>
        <v>16.011592894260545</v>
      </c>
      <c r="V5" s="3">
        <f>R5+2*Dati!$F$59</f>
        <v>26.12582045153745</v>
      </c>
      <c r="W5" s="3">
        <f>R5-3*Dati!$F$59</f>
        <v>13.483036004941317</v>
      </c>
      <c r="X5" s="3">
        <f>R5+3*Dati!$F$59</f>
        <v>28.654377340856676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1:39" x14ac:dyDescent="0.3">
      <c r="A6" s="1">
        <v>4</v>
      </c>
      <c r="B6" s="3">
        <f>Dati!$D$58</f>
        <v>58.705882352941174</v>
      </c>
      <c r="C6" s="3">
        <f>B6-1*Dati!$D$59</f>
        <v>49.480386989228592</v>
      </c>
      <c r="D6" s="3">
        <f>B6+1*Dati!$D$59</f>
        <v>67.931377716653756</v>
      </c>
      <c r="E6" s="3">
        <f>B6-2*Dati!$D$59</f>
        <v>40.254891625516002</v>
      </c>
      <c r="F6" s="3">
        <f>B6+2*Dati!$D$59</f>
        <v>77.156873080366353</v>
      </c>
      <c r="G6" s="3">
        <f>B6-3*Dati!$D$59</f>
        <v>31.029396261803416</v>
      </c>
      <c r="H6" s="3">
        <f>B6+3*Dati!$D$59</f>
        <v>86.382368444078935</v>
      </c>
      <c r="I6" s="3"/>
      <c r="J6" s="3">
        <f>Dati!$E$58</f>
        <v>1.6674509803921564</v>
      </c>
      <c r="K6" s="3">
        <f>J6-1*Dati!$E$59</f>
        <v>1.5839801917950693</v>
      </c>
      <c r="L6" s="3">
        <f>J6+1*Dati!$E$59</f>
        <v>1.7509217689892436</v>
      </c>
      <c r="M6" s="3">
        <f>J6-2*Dati!$E$59</f>
        <v>1.5005094031979822</v>
      </c>
      <c r="N6" s="3">
        <f>J6+2*Dati!$E$59</f>
        <v>1.8343925575863307</v>
      </c>
      <c r="O6" s="3">
        <f>J6-3*Dati!$E$59</f>
        <v>1.4170386146008951</v>
      </c>
      <c r="P6" s="3">
        <f>J6+3*Dati!$E$59</f>
        <v>1.9178633461834178</v>
      </c>
      <c r="Q6" s="3"/>
      <c r="R6" s="3">
        <f>Dati!$F$58</f>
        <v>21.068706672898998</v>
      </c>
      <c r="S6" s="3">
        <f>R6-1*Dati!$F$59</f>
        <v>18.540149783579771</v>
      </c>
      <c r="T6" s="3">
        <f>R6+1*Dati!$F$59</f>
        <v>23.597263562218224</v>
      </c>
      <c r="U6" s="3">
        <f>R6-2*Dati!$F$59</f>
        <v>16.011592894260545</v>
      </c>
      <c r="V6" s="3">
        <f>R6+2*Dati!$F$59</f>
        <v>26.12582045153745</v>
      </c>
      <c r="W6" s="3">
        <f>R6-3*Dati!$F$59</f>
        <v>13.483036004941317</v>
      </c>
      <c r="X6" s="3">
        <f>R6+3*Dati!$F$59</f>
        <v>28.654377340856676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</row>
    <row r="7" spans="1:39" x14ac:dyDescent="0.3">
      <c r="A7" s="1">
        <v>5</v>
      </c>
      <c r="B7" s="3">
        <f>Dati!$D$58</f>
        <v>58.705882352941174</v>
      </c>
      <c r="C7" s="3">
        <f>B7-1*Dati!$D$59</f>
        <v>49.480386989228592</v>
      </c>
      <c r="D7" s="3">
        <f>B7+1*Dati!$D$59</f>
        <v>67.931377716653756</v>
      </c>
      <c r="E7" s="3">
        <f>B7-2*Dati!$D$59</f>
        <v>40.254891625516002</v>
      </c>
      <c r="F7" s="3">
        <f>B7+2*Dati!$D$59</f>
        <v>77.156873080366353</v>
      </c>
      <c r="G7" s="3">
        <f>B7-3*Dati!$D$59</f>
        <v>31.029396261803416</v>
      </c>
      <c r="H7" s="3">
        <f>B7+3*Dati!$D$59</f>
        <v>86.382368444078935</v>
      </c>
      <c r="I7" s="3"/>
      <c r="J7" s="3">
        <f>Dati!$E$58</f>
        <v>1.6674509803921564</v>
      </c>
      <c r="K7" s="3">
        <f>J7-1*Dati!$E$59</f>
        <v>1.5839801917950693</v>
      </c>
      <c r="L7" s="3">
        <f>J7+1*Dati!$E$59</f>
        <v>1.7509217689892436</v>
      </c>
      <c r="M7" s="3">
        <f>J7-2*Dati!$E$59</f>
        <v>1.5005094031979822</v>
      </c>
      <c r="N7" s="3">
        <f>J7+2*Dati!$E$59</f>
        <v>1.8343925575863307</v>
      </c>
      <c r="O7" s="3">
        <f>J7-3*Dati!$E$59</f>
        <v>1.4170386146008951</v>
      </c>
      <c r="P7" s="3">
        <f>J7+3*Dati!$E$59</f>
        <v>1.9178633461834178</v>
      </c>
      <c r="Q7" s="3"/>
      <c r="R7" s="3">
        <f>Dati!$F$58</f>
        <v>21.068706672898998</v>
      </c>
      <c r="S7" s="3">
        <f>R7-1*Dati!$F$59</f>
        <v>18.540149783579771</v>
      </c>
      <c r="T7" s="3">
        <f>R7+1*Dati!$F$59</f>
        <v>23.597263562218224</v>
      </c>
      <c r="U7" s="3">
        <f>R7-2*Dati!$F$59</f>
        <v>16.011592894260545</v>
      </c>
      <c r="V7" s="3">
        <f>R7+2*Dati!$F$59</f>
        <v>26.12582045153745</v>
      </c>
      <c r="W7" s="3">
        <f>R7-3*Dati!$F$59</f>
        <v>13.483036004941317</v>
      </c>
      <c r="X7" s="3">
        <f>R7+3*Dati!$F$59</f>
        <v>28.654377340856676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</row>
    <row r="8" spans="1:39" x14ac:dyDescent="0.3">
      <c r="A8" s="1">
        <v>6</v>
      </c>
      <c r="B8" s="3">
        <f>Dati!$D$58</f>
        <v>58.705882352941174</v>
      </c>
      <c r="C8" s="3">
        <f>B8-1*Dati!$D$59</f>
        <v>49.480386989228592</v>
      </c>
      <c r="D8" s="3">
        <f>B8+1*Dati!$D$59</f>
        <v>67.931377716653756</v>
      </c>
      <c r="E8" s="3">
        <f>B8-2*Dati!$D$59</f>
        <v>40.254891625516002</v>
      </c>
      <c r="F8" s="3">
        <f>B8+2*Dati!$D$59</f>
        <v>77.156873080366353</v>
      </c>
      <c r="G8" s="3">
        <f>B8-3*Dati!$D$59</f>
        <v>31.029396261803416</v>
      </c>
      <c r="H8" s="3">
        <f>B8+3*Dati!$D$59</f>
        <v>86.382368444078935</v>
      </c>
      <c r="I8" s="3"/>
      <c r="J8" s="3">
        <f>Dati!$E$58</f>
        <v>1.6674509803921564</v>
      </c>
      <c r="K8" s="3">
        <f>J8-1*Dati!$E$59</f>
        <v>1.5839801917950693</v>
      </c>
      <c r="L8" s="3">
        <f>J8+1*Dati!$E$59</f>
        <v>1.7509217689892436</v>
      </c>
      <c r="M8" s="3">
        <f>J8-2*Dati!$E$59</f>
        <v>1.5005094031979822</v>
      </c>
      <c r="N8" s="3">
        <f>J8+2*Dati!$E$59</f>
        <v>1.8343925575863307</v>
      </c>
      <c r="O8" s="3">
        <f>J8-3*Dati!$E$59</f>
        <v>1.4170386146008951</v>
      </c>
      <c r="P8" s="3">
        <f>J8+3*Dati!$E$59</f>
        <v>1.9178633461834178</v>
      </c>
      <c r="Q8" s="3"/>
      <c r="R8" s="3">
        <f>Dati!$F$58</f>
        <v>21.068706672898998</v>
      </c>
      <c r="S8" s="3">
        <f>R8-1*Dati!$F$59</f>
        <v>18.540149783579771</v>
      </c>
      <c r="T8" s="3">
        <f>R8+1*Dati!$F$59</f>
        <v>23.597263562218224</v>
      </c>
      <c r="U8" s="3">
        <f>R8-2*Dati!$F$59</f>
        <v>16.011592894260545</v>
      </c>
      <c r="V8" s="3">
        <f>R8+2*Dati!$F$59</f>
        <v>26.12582045153745</v>
      </c>
      <c r="W8" s="3">
        <f>R8-3*Dati!$F$59</f>
        <v>13.483036004941317</v>
      </c>
      <c r="X8" s="3">
        <f>R8+3*Dati!$F$59</f>
        <v>28.654377340856676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1:39" x14ac:dyDescent="0.3">
      <c r="A9" s="1">
        <v>7</v>
      </c>
      <c r="B9" s="3">
        <f>Dati!$D$58</f>
        <v>58.705882352941174</v>
      </c>
      <c r="C9" s="3">
        <f>B9-1*Dati!$D$59</f>
        <v>49.480386989228592</v>
      </c>
      <c r="D9" s="3">
        <f>B9+1*Dati!$D$59</f>
        <v>67.931377716653756</v>
      </c>
      <c r="E9" s="3">
        <f>B9-2*Dati!$D$59</f>
        <v>40.254891625516002</v>
      </c>
      <c r="F9" s="3">
        <f>B9+2*Dati!$D$59</f>
        <v>77.156873080366353</v>
      </c>
      <c r="G9" s="3">
        <f>B9-3*Dati!$D$59</f>
        <v>31.029396261803416</v>
      </c>
      <c r="H9" s="3">
        <f>B9+3*Dati!$D$59</f>
        <v>86.382368444078935</v>
      </c>
      <c r="I9" s="3"/>
      <c r="J9" s="3">
        <f>Dati!$E$58</f>
        <v>1.6674509803921564</v>
      </c>
      <c r="K9" s="3">
        <f>J9-1*Dati!$E$59</f>
        <v>1.5839801917950693</v>
      </c>
      <c r="L9" s="3">
        <f>J9+1*Dati!$E$59</f>
        <v>1.7509217689892436</v>
      </c>
      <c r="M9" s="3">
        <f>J9-2*Dati!$E$59</f>
        <v>1.5005094031979822</v>
      </c>
      <c r="N9" s="3">
        <f>J9+2*Dati!$E$59</f>
        <v>1.8343925575863307</v>
      </c>
      <c r="O9" s="3">
        <f>J9-3*Dati!$E$59</f>
        <v>1.4170386146008951</v>
      </c>
      <c r="P9" s="3">
        <f>J9+3*Dati!$E$59</f>
        <v>1.9178633461834178</v>
      </c>
      <c r="Q9" s="3"/>
      <c r="R9" s="3">
        <f>Dati!$F$58</f>
        <v>21.068706672898998</v>
      </c>
      <c r="S9" s="3">
        <f>R9-1*Dati!$F$59</f>
        <v>18.540149783579771</v>
      </c>
      <c r="T9" s="3">
        <f>R9+1*Dati!$F$59</f>
        <v>23.597263562218224</v>
      </c>
      <c r="U9" s="3">
        <f>R9-2*Dati!$F$59</f>
        <v>16.011592894260545</v>
      </c>
      <c r="V9" s="3">
        <f>R9+2*Dati!$F$59</f>
        <v>26.12582045153745</v>
      </c>
      <c r="W9" s="3">
        <f>R9-3*Dati!$F$59</f>
        <v>13.483036004941317</v>
      </c>
      <c r="X9" s="3">
        <f>R9+3*Dati!$F$59</f>
        <v>28.654377340856676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</row>
    <row r="10" spans="1:39" x14ac:dyDescent="0.3">
      <c r="A10" s="1">
        <v>8</v>
      </c>
      <c r="B10" s="3">
        <f>Dati!$D$58</f>
        <v>58.705882352941174</v>
      </c>
      <c r="C10" s="3">
        <f>B10-1*Dati!$D$59</f>
        <v>49.480386989228592</v>
      </c>
      <c r="D10" s="3">
        <f>B10+1*Dati!$D$59</f>
        <v>67.931377716653756</v>
      </c>
      <c r="E10" s="3">
        <f>B10-2*Dati!$D$59</f>
        <v>40.254891625516002</v>
      </c>
      <c r="F10" s="3">
        <f>B10+2*Dati!$D$59</f>
        <v>77.156873080366353</v>
      </c>
      <c r="G10" s="3">
        <f>B10-3*Dati!$D$59</f>
        <v>31.029396261803416</v>
      </c>
      <c r="H10" s="3">
        <f>B10+3*Dati!$D$59</f>
        <v>86.382368444078935</v>
      </c>
      <c r="I10" s="3"/>
      <c r="J10" s="3">
        <f>Dati!$E$58</f>
        <v>1.6674509803921564</v>
      </c>
      <c r="K10" s="3">
        <f>J10-1*Dati!$E$59</f>
        <v>1.5839801917950693</v>
      </c>
      <c r="L10" s="3">
        <f>J10+1*Dati!$E$59</f>
        <v>1.7509217689892436</v>
      </c>
      <c r="M10" s="3">
        <f>J10-2*Dati!$E$59</f>
        <v>1.5005094031979822</v>
      </c>
      <c r="N10" s="3">
        <f>J10+2*Dati!$E$59</f>
        <v>1.8343925575863307</v>
      </c>
      <c r="O10" s="3">
        <f>J10-3*Dati!$E$59</f>
        <v>1.4170386146008951</v>
      </c>
      <c r="P10" s="3">
        <f>J10+3*Dati!$E$59</f>
        <v>1.9178633461834178</v>
      </c>
      <c r="Q10" s="3"/>
      <c r="R10" s="3">
        <f>Dati!$F$58</f>
        <v>21.068706672898998</v>
      </c>
      <c r="S10" s="3">
        <f>R10-1*Dati!$F$59</f>
        <v>18.540149783579771</v>
      </c>
      <c r="T10" s="3">
        <f>R10+1*Dati!$F$59</f>
        <v>23.597263562218224</v>
      </c>
      <c r="U10" s="3">
        <f>R10-2*Dati!$F$59</f>
        <v>16.011592894260545</v>
      </c>
      <c r="V10" s="3">
        <f>R10+2*Dati!$F$59</f>
        <v>26.12582045153745</v>
      </c>
      <c r="W10" s="3">
        <f>R10-3*Dati!$F$59</f>
        <v>13.483036004941317</v>
      </c>
      <c r="X10" s="3">
        <f>R10+3*Dati!$F$59</f>
        <v>28.654377340856676</v>
      </c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1:39" x14ac:dyDescent="0.3">
      <c r="A11" s="1">
        <v>9</v>
      </c>
      <c r="B11" s="3">
        <f>Dati!$D$58</f>
        <v>58.705882352941174</v>
      </c>
      <c r="C11" s="3">
        <f>B11-1*Dati!$D$59</f>
        <v>49.480386989228592</v>
      </c>
      <c r="D11" s="3">
        <f>B11+1*Dati!$D$59</f>
        <v>67.931377716653756</v>
      </c>
      <c r="E11" s="3">
        <f>B11-2*Dati!$D$59</f>
        <v>40.254891625516002</v>
      </c>
      <c r="F11" s="3">
        <f>B11+2*Dati!$D$59</f>
        <v>77.156873080366353</v>
      </c>
      <c r="G11" s="3">
        <f>B11-3*Dati!$D$59</f>
        <v>31.029396261803416</v>
      </c>
      <c r="H11" s="3">
        <f>B11+3*Dati!$D$59</f>
        <v>86.382368444078935</v>
      </c>
      <c r="I11" s="3"/>
      <c r="J11" s="3">
        <f>Dati!$E$58</f>
        <v>1.6674509803921564</v>
      </c>
      <c r="K11" s="3">
        <f>J11-1*Dati!$E$59</f>
        <v>1.5839801917950693</v>
      </c>
      <c r="L11" s="3">
        <f>J11+1*Dati!$E$59</f>
        <v>1.7509217689892436</v>
      </c>
      <c r="M11" s="3">
        <f>J11-2*Dati!$E$59</f>
        <v>1.5005094031979822</v>
      </c>
      <c r="N11" s="3">
        <f>J11+2*Dati!$E$59</f>
        <v>1.8343925575863307</v>
      </c>
      <c r="O11" s="3">
        <f>J11-3*Dati!$E$59</f>
        <v>1.4170386146008951</v>
      </c>
      <c r="P11" s="3">
        <f>J11+3*Dati!$E$59</f>
        <v>1.9178633461834178</v>
      </c>
      <c r="Q11" s="3"/>
      <c r="R11" s="3">
        <f>Dati!$F$58</f>
        <v>21.068706672898998</v>
      </c>
      <c r="S11" s="3">
        <f>R11-1*Dati!$F$59</f>
        <v>18.540149783579771</v>
      </c>
      <c r="T11" s="3">
        <f>R11+1*Dati!$F$59</f>
        <v>23.597263562218224</v>
      </c>
      <c r="U11" s="3">
        <f>R11-2*Dati!$F$59</f>
        <v>16.011592894260545</v>
      </c>
      <c r="V11" s="3">
        <f>R11+2*Dati!$F$59</f>
        <v>26.12582045153745</v>
      </c>
      <c r="W11" s="3">
        <f>R11-3*Dati!$F$59</f>
        <v>13.483036004941317</v>
      </c>
      <c r="X11" s="3">
        <f>R11+3*Dati!$F$59</f>
        <v>28.654377340856676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39" x14ac:dyDescent="0.3">
      <c r="A12" s="1">
        <v>10</v>
      </c>
      <c r="B12" s="3">
        <f>Dati!$D$58</f>
        <v>58.705882352941174</v>
      </c>
      <c r="C12" s="3">
        <f>B12-1*Dati!$D$59</f>
        <v>49.480386989228592</v>
      </c>
      <c r="D12" s="3">
        <f>B12+1*Dati!$D$59</f>
        <v>67.931377716653756</v>
      </c>
      <c r="E12" s="3">
        <f>B12-2*Dati!$D$59</f>
        <v>40.254891625516002</v>
      </c>
      <c r="F12" s="3">
        <f>B12+2*Dati!$D$59</f>
        <v>77.156873080366353</v>
      </c>
      <c r="G12" s="3">
        <f>B12-3*Dati!$D$59</f>
        <v>31.029396261803416</v>
      </c>
      <c r="H12" s="3">
        <f>B12+3*Dati!$D$59</f>
        <v>86.382368444078935</v>
      </c>
      <c r="I12" s="3"/>
      <c r="J12" s="3">
        <f>Dati!$E$58</f>
        <v>1.6674509803921564</v>
      </c>
      <c r="K12" s="3">
        <f>J12-1*Dati!$E$59</f>
        <v>1.5839801917950693</v>
      </c>
      <c r="L12" s="3">
        <f>J12+1*Dati!$E$59</f>
        <v>1.7509217689892436</v>
      </c>
      <c r="M12" s="3">
        <f>J12-2*Dati!$E$59</f>
        <v>1.5005094031979822</v>
      </c>
      <c r="N12" s="3">
        <f>J12+2*Dati!$E$59</f>
        <v>1.8343925575863307</v>
      </c>
      <c r="O12" s="3">
        <f>J12-3*Dati!$E$59</f>
        <v>1.4170386146008951</v>
      </c>
      <c r="P12" s="3">
        <f>J12+3*Dati!$E$59</f>
        <v>1.9178633461834178</v>
      </c>
      <c r="Q12" s="3"/>
      <c r="R12" s="3">
        <f>Dati!$F$58</f>
        <v>21.068706672898998</v>
      </c>
      <c r="S12" s="3">
        <f>R12-1*Dati!$F$59</f>
        <v>18.540149783579771</v>
      </c>
      <c r="T12" s="3">
        <f>R12+1*Dati!$F$59</f>
        <v>23.597263562218224</v>
      </c>
      <c r="U12" s="3">
        <f>R12-2*Dati!$F$59</f>
        <v>16.011592894260545</v>
      </c>
      <c r="V12" s="3">
        <f>R12+2*Dati!$F$59</f>
        <v>26.12582045153745</v>
      </c>
      <c r="W12" s="3">
        <f>R12-3*Dati!$F$59</f>
        <v>13.483036004941317</v>
      </c>
      <c r="X12" s="3">
        <f>R12+3*Dati!$F$59</f>
        <v>28.654377340856676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39" x14ac:dyDescent="0.3">
      <c r="A13" s="1">
        <v>11</v>
      </c>
      <c r="B13" s="3">
        <f>Dati!$D$58</f>
        <v>58.705882352941174</v>
      </c>
      <c r="C13" s="3">
        <f>B13-1*Dati!$D$59</f>
        <v>49.480386989228592</v>
      </c>
      <c r="D13" s="3">
        <f>B13+1*Dati!$D$59</f>
        <v>67.931377716653756</v>
      </c>
      <c r="E13" s="3">
        <f>B13-2*Dati!$D$59</f>
        <v>40.254891625516002</v>
      </c>
      <c r="F13" s="3">
        <f>B13+2*Dati!$D$59</f>
        <v>77.156873080366353</v>
      </c>
      <c r="G13" s="3">
        <f>B13-3*Dati!$D$59</f>
        <v>31.029396261803416</v>
      </c>
      <c r="H13" s="3">
        <f>B13+3*Dati!$D$59</f>
        <v>86.382368444078935</v>
      </c>
      <c r="I13" s="3"/>
      <c r="J13" s="3">
        <f>Dati!$E$58</f>
        <v>1.6674509803921564</v>
      </c>
      <c r="K13" s="3">
        <f>J13-1*Dati!$E$59</f>
        <v>1.5839801917950693</v>
      </c>
      <c r="L13" s="3">
        <f>J13+1*Dati!$E$59</f>
        <v>1.7509217689892436</v>
      </c>
      <c r="M13" s="3">
        <f>J13-2*Dati!$E$59</f>
        <v>1.5005094031979822</v>
      </c>
      <c r="N13" s="3">
        <f>J13+2*Dati!$E$59</f>
        <v>1.8343925575863307</v>
      </c>
      <c r="O13" s="3">
        <f>J13-3*Dati!$E$59</f>
        <v>1.4170386146008951</v>
      </c>
      <c r="P13" s="3">
        <f>J13+3*Dati!$E$59</f>
        <v>1.9178633461834178</v>
      </c>
      <c r="Q13" s="3"/>
      <c r="R13" s="3">
        <f>Dati!$F$58</f>
        <v>21.068706672898998</v>
      </c>
      <c r="S13" s="3">
        <f>R13-1*Dati!$F$59</f>
        <v>18.540149783579771</v>
      </c>
      <c r="T13" s="3">
        <f>R13+1*Dati!$F$59</f>
        <v>23.597263562218224</v>
      </c>
      <c r="U13" s="3">
        <f>R13-2*Dati!$F$59</f>
        <v>16.011592894260545</v>
      </c>
      <c r="V13" s="3">
        <f>R13+2*Dati!$F$59</f>
        <v>26.12582045153745</v>
      </c>
      <c r="W13" s="3">
        <f>R13-3*Dati!$F$59</f>
        <v>13.483036004941317</v>
      </c>
      <c r="X13" s="3">
        <f>R13+3*Dati!$F$59</f>
        <v>28.654377340856676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39" x14ac:dyDescent="0.3">
      <c r="A14" s="1">
        <v>12</v>
      </c>
      <c r="B14" s="3">
        <f>Dati!$D$58</f>
        <v>58.705882352941174</v>
      </c>
      <c r="C14" s="3">
        <f>B14-1*Dati!$D$59</f>
        <v>49.480386989228592</v>
      </c>
      <c r="D14" s="3">
        <f>B14+1*Dati!$D$59</f>
        <v>67.931377716653756</v>
      </c>
      <c r="E14" s="3">
        <f>B14-2*Dati!$D$59</f>
        <v>40.254891625516002</v>
      </c>
      <c r="F14" s="3">
        <f>B14+2*Dati!$D$59</f>
        <v>77.156873080366353</v>
      </c>
      <c r="G14" s="3">
        <f>B14-3*Dati!$D$59</f>
        <v>31.029396261803416</v>
      </c>
      <c r="H14" s="3">
        <f>B14+3*Dati!$D$59</f>
        <v>86.382368444078935</v>
      </c>
      <c r="I14" s="3"/>
      <c r="J14" s="3">
        <f>Dati!$E$58</f>
        <v>1.6674509803921564</v>
      </c>
      <c r="K14" s="3">
        <f>J14-1*Dati!$E$59</f>
        <v>1.5839801917950693</v>
      </c>
      <c r="L14" s="3">
        <f>J14+1*Dati!$E$59</f>
        <v>1.7509217689892436</v>
      </c>
      <c r="M14" s="3">
        <f>J14-2*Dati!$E$59</f>
        <v>1.5005094031979822</v>
      </c>
      <c r="N14" s="3">
        <f>J14+2*Dati!$E$59</f>
        <v>1.8343925575863307</v>
      </c>
      <c r="O14" s="3">
        <f>J14-3*Dati!$E$59</f>
        <v>1.4170386146008951</v>
      </c>
      <c r="P14" s="3">
        <f>J14+3*Dati!$E$59</f>
        <v>1.9178633461834178</v>
      </c>
      <c r="Q14" s="3"/>
      <c r="R14" s="3">
        <f>Dati!$F$58</f>
        <v>21.068706672898998</v>
      </c>
      <c r="S14" s="3">
        <f>R14-1*Dati!$F$59</f>
        <v>18.540149783579771</v>
      </c>
      <c r="T14" s="3">
        <f>R14+1*Dati!$F$59</f>
        <v>23.597263562218224</v>
      </c>
      <c r="U14" s="3">
        <f>R14-2*Dati!$F$59</f>
        <v>16.011592894260545</v>
      </c>
      <c r="V14" s="3">
        <f>R14+2*Dati!$F$59</f>
        <v>26.12582045153745</v>
      </c>
      <c r="W14" s="3">
        <f>R14-3*Dati!$F$59</f>
        <v>13.483036004941317</v>
      </c>
      <c r="X14" s="3">
        <f>R14+3*Dati!$F$59</f>
        <v>28.654377340856676</v>
      </c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x14ac:dyDescent="0.3">
      <c r="A15" s="1">
        <v>13</v>
      </c>
      <c r="B15" s="3">
        <f>Dati!$D$58</f>
        <v>58.705882352941174</v>
      </c>
      <c r="C15" s="3">
        <f>B15-1*Dati!$D$59</f>
        <v>49.480386989228592</v>
      </c>
      <c r="D15" s="3">
        <f>B15+1*Dati!$D$59</f>
        <v>67.931377716653756</v>
      </c>
      <c r="E15" s="3">
        <f>B15-2*Dati!$D$59</f>
        <v>40.254891625516002</v>
      </c>
      <c r="F15" s="3">
        <f>B15+2*Dati!$D$59</f>
        <v>77.156873080366353</v>
      </c>
      <c r="G15" s="3">
        <f>B15-3*Dati!$D$59</f>
        <v>31.029396261803416</v>
      </c>
      <c r="H15" s="3">
        <f>B15+3*Dati!$D$59</f>
        <v>86.382368444078935</v>
      </c>
      <c r="I15" s="3"/>
      <c r="J15" s="3">
        <f>Dati!$E$58</f>
        <v>1.6674509803921564</v>
      </c>
      <c r="K15" s="3">
        <f>J15-1*Dati!$E$59</f>
        <v>1.5839801917950693</v>
      </c>
      <c r="L15" s="3">
        <f>J15+1*Dati!$E$59</f>
        <v>1.7509217689892436</v>
      </c>
      <c r="M15" s="3">
        <f>J15-2*Dati!$E$59</f>
        <v>1.5005094031979822</v>
      </c>
      <c r="N15" s="3">
        <f>J15+2*Dati!$E$59</f>
        <v>1.8343925575863307</v>
      </c>
      <c r="O15" s="3">
        <f>J15-3*Dati!$E$59</f>
        <v>1.4170386146008951</v>
      </c>
      <c r="P15" s="3">
        <f>J15+3*Dati!$E$59</f>
        <v>1.9178633461834178</v>
      </c>
      <c r="Q15" s="3"/>
      <c r="R15" s="3">
        <f>Dati!$F$58</f>
        <v>21.068706672898998</v>
      </c>
      <c r="S15" s="3">
        <f>R15-1*Dati!$F$59</f>
        <v>18.540149783579771</v>
      </c>
      <c r="T15" s="3">
        <f>R15+1*Dati!$F$59</f>
        <v>23.597263562218224</v>
      </c>
      <c r="U15" s="3">
        <f>R15-2*Dati!$F$59</f>
        <v>16.011592894260545</v>
      </c>
      <c r="V15" s="3">
        <f>R15+2*Dati!$F$59</f>
        <v>26.12582045153745</v>
      </c>
      <c r="W15" s="3">
        <f>R15-3*Dati!$F$59</f>
        <v>13.483036004941317</v>
      </c>
      <c r="X15" s="3">
        <f>R15+3*Dati!$F$59</f>
        <v>28.654377340856676</v>
      </c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39" x14ac:dyDescent="0.3">
      <c r="A16" s="1">
        <v>14</v>
      </c>
      <c r="B16" s="3">
        <f>Dati!$D$58</f>
        <v>58.705882352941174</v>
      </c>
      <c r="C16" s="3">
        <f>B16-1*Dati!$D$59</f>
        <v>49.480386989228592</v>
      </c>
      <c r="D16" s="3">
        <f>B16+1*Dati!$D$59</f>
        <v>67.931377716653756</v>
      </c>
      <c r="E16" s="3">
        <f>B16-2*Dati!$D$59</f>
        <v>40.254891625516002</v>
      </c>
      <c r="F16" s="3">
        <f>B16+2*Dati!$D$59</f>
        <v>77.156873080366353</v>
      </c>
      <c r="G16" s="3">
        <f>B16-3*Dati!$D$59</f>
        <v>31.029396261803416</v>
      </c>
      <c r="H16" s="3">
        <f>B16+3*Dati!$D$59</f>
        <v>86.382368444078935</v>
      </c>
      <c r="I16" s="3"/>
      <c r="J16" s="3">
        <f>Dati!$E$58</f>
        <v>1.6674509803921564</v>
      </c>
      <c r="K16" s="3">
        <f>J16-1*Dati!$E$59</f>
        <v>1.5839801917950693</v>
      </c>
      <c r="L16" s="3">
        <f>J16+1*Dati!$E$59</f>
        <v>1.7509217689892436</v>
      </c>
      <c r="M16" s="3">
        <f>J16-2*Dati!$E$59</f>
        <v>1.5005094031979822</v>
      </c>
      <c r="N16" s="3">
        <f>J16+2*Dati!$E$59</f>
        <v>1.8343925575863307</v>
      </c>
      <c r="O16" s="3">
        <f>J16-3*Dati!$E$59</f>
        <v>1.4170386146008951</v>
      </c>
      <c r="P16" s="3">
        <f>J16+3*Dati!$E$59</f>
        <v>1.9178633461834178</v>
      </c>
      <c r="Q16" s="3"/>
      <c r="R16" s="3">
        <f>Dati!$F$58</f>
        <v>21.068706672898998</v>
      </c>
      <c r="S16" s="3">
        <f>R16-1*Dati!$F$59</f>
        <v>18.540149783579771</v>
      </c>
      <c r="T16" s="3">
        <f>R16+1*Dati!$F$59</f>
        <v>23.597263562218224</v>
      </c>
      <c r="U16" s="3">
        <f>R16-2*Dati!$F$59</f>
        <v>16.011592894260545</v>
      </c>
      <c r="V16" s="3">
        <f>R16+2*Dati!$F$59</f>
        <v>26.12582045153745</v>
      </c>
      <c r="W16" s="3">
        <f>R16-3*Dati!$F$59</f>
        <v>13.483036004941317</v>
      </c>
      <c r="X16" s="3">
        <f>R16+3*Dati!$F$59</f>
        <v>28.654377340856676</v>
      </c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39" x14ac:dyDescent="0.3">
      <c r="A17" s="1">
        <v>15</v>
      </c>
      <c r="B17" s="3">
        <f>Dati!$D$58</f>
        <v>58.705882352941174</v>
      </c>
      <c r="C17" s="3">
        <f>B17-1*Dati!$D$59</f>
        <v>49.480386989228592</v>
      </c>
      <c r="D17" s="3">
        <f>B17+1*Dati!$D$59</f>
        <v>67.931377716653756</v>
      </c>
      <c r="E17" s="3">
        <f>B17-2*Dati!$D$59</f>
        <v>40.254891625516002</v>
      </c>
      <c r="F17" s="3">
        <f>B17+2*Dati!$D$59</f>
        <v>77.156873080366353</v>
      </c>
      <c r="G17" s="3">
        <f>B17-3*Dati!$D$59</f>
        <v>31.029396261803416</v>
      </c>
      <c r="H17" s="3">
        <f>B17+3*Dati!$D$59</f>
        <v>86.382368444078935</v>
      </c>
      <c r="I17" s="3"/>
      <c r="J17" s="3">
        <f>Dati!$E$58</f>
        <v>1.6674509803921564</v>
      </c>
      <c r="K17" s="3">
        <f>J17-1*Dati!$E$59</f>
        <v>1.5839801917950693</v>
      </c>
      <c r="L17" s="3">
        <f>J17+1*Dati!$E$59</f>
        <v>1.7509217689892436</v>
      </c>
      <c r="M17" s="3">
        <f>J17-2*Dati!$E$59</f>
        <v>1.5005094031979822</v>
      </c>
      <c r="N17" s="3">
        <f>J17+2*Dati!$E$59</f>
        <v>1.8343925575863307</v>
      </c>
      <c r="O17" s="3">
        <f>J17-3*Dati!$E$59</f>
        <v>1.4170386146008951</v>
      </c>
      <c r="P17" s="3">
        <f>J17+3*Dati!$E$59</f>
        <v>1.9178633461834178</v>
      </c>
      <c r="Q17" s="3"/>
      <c r="R17" s="3">
        <f>Dati!$F$58</f>
        <v>21.068706672898998</v>
      </c>
      <c r="S17" s="3">
        <f>R17-1*Dati!$F$59</f>
        <v>18.540149783579771</v>
      </c>
      <c r="T17" s="3">
        <f>R17+1*Dati!$F$59</f>
        <v>23.597263562218224</v>
      </c>
      <c r="U17" s="3">
        <f>R17-2*Dati!$F$59</f>
        <v>16.011592894260545</v>
      </c>
      <c r="V17" s="3">
        <f>R17+2*Dati!$F$59</f>
        <v>26.12582045153745</v>
      </c>
      <c r="W17" s="3">
        <f>R17-3*Dati!$F$59</f>
        <v>13.483036004941317</v>
      </c>
      <c r="X17" s="3">
        <f>R17+3*Dati!$F$59</f>
        <v>28.654377340856676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x14ac:dyDescent="0.3">
      <c r="A18" s="1">
        <v>16</v>
      </c>
      <c r="B18" s="3">
        <f>Dati!$D$58</f>
        <v>58.705882352941174</v>
      </c>
      <c r="C18" s="3">
        <f>B18-1*Dati!$D$59</f>
        <v>49.480386989228592</v>
      </c>
      <c r="D18" s="3">
        <f>B18+1*Dati!$D$59</f>
        <v>67.931377716653756</v>
      </c>
      <c r="E18" s="3">
        <f>B18-2*Dati!$D$59</f>
        <v>40.254891625516002</v>
      </c>
      <c r="F18" s="3">
        <f>B18+2*Dati!$D$59</f>
        <v>77.156873080366353</v>
      </c>
      <c r="G18" s="3">
        <f>B18-3*Dati!$D$59</f>
        <v>31.029396261803416</v>
      </c>
      <c r="H18" s="3">
        <f>B18+3*Dati!$D$59</f>
        <v>86.382368444078935</v>
      </c>
      <c r="I18" s="3"/>
      <c r="J18" s="3">
        <f>Dati!$E$58</f>
        <v>1.6674509803921564</v>
      </c>
      <c r="K18" s="3">
        <f>J18-1*Dati!$E$59</f>
        <v>1.5839801917950693</v>
      </c>
      <c r="L18" s="3">
        <f>J18+1*Dati!$E$59</f>
        <v>1.7509217689892436</v>
      </c>
      <c r="M18" s="3">
        <f>J18-2*Dati!$E$59</f>
        <v>1.5005094031979822</v>
      </c>
      <c r="N18" s="3">
        <f>J18+2*Dati!$E$59</f>
        <v>1.8343925575863307</v>
      </c>
      <c r="O18" s="3">
        <f>J18-3*Dati!$E$59</f>
        <v>1.4170386146008951</v>
      </c>
      <c r="P18" s="3">
        <f>J18+3*Dati!$E$59</f>
        <v>1.9178633461834178</v>
      </c>
      <c r="Q18" s="3"/>
      <c r="R18" s="3">
        <f>Dati!$F$58</f>
        <v>21.068706672898998</v>
      </c>
      <c r="S18" s="3">
        <f>R18-1*Dati!$F$59</f>
        <v>18.540149783579771</v>
      </c>
      <c r="T18" s="3">
        <f>R18+1*Dati!$F$59</f>
        <v>23.597263562218224</v>
      </c>
      <c r="U18" s="3">
        <f>R18-2*Dati!$F$59</f>
        <v>16.011592894260545</v>
      </c>
      <c r="V18" s="3">
        <f>R18+2*Dati!$F$59</f>
        <v>26.12582045153745</v>
      </c>
      <c r="W18" s="3">
        <f>R18-3*Dati!$F$59</f>
        <v>13.483036004941317</v>
      </c>
      <c r="X18" s="3">
        <f>R18+3*Dati!$F$59</f>
        <v>28.654377340856676</v>
      </c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x14ac:dyDescent="0.3">
      <c r="A19" s="1">
        <v>17</v>
      </c>
      <c r="B19" s="3">
        <f>Dati!$D$58</f>
        <v>58.705882352941174</v>
      </c>
      <c r="C19" s="3">
        <f>B19-1*Dati!$D$59</f>
        <v>49.480386989228592</v>
      </c>
      <c r="D19" s="3">
        <f>B19+1*Dati!$D$59</f>
        <v>67.931377716653756</v>
      </c>
      <c r="E19" s="3">
        <f>B19-2*Dati!$D$59</f>
        <v>40.254891625516002</v>
      </c>
      <c r="F19" s="3">
        <f>B19+2*Dati!$D$59</f>
        <v>77.156873080366353</v>
      </c>
      <c r="G19" s="3">
        <f>B19-3*Dati!$D$59</f>
        <v>31.029396261803416</v>
      </c>
      <c r="H19" s="3">
        <f>B19+3*Dati!$D$59</f>
        <v>86.382368444078935</v>
      </c>
      <c r="I19" s="3"/>
      <c r="J19" s="3">
        <f>Dati!$E$58</f>
        <v>1.6674509803921564</v>
      </c>
      <c r="K19" s="3">
        <f>J19-1*Dati!$E$59</f>
        <v>1.5839801917950693</v>
      </c>
      <c r="L19" s="3">
        <f>J19+1*Dati!$E$59</f>
        <v>1.7509217689892436</v>
      </c>
      <c r="M19" s="3">
        <f>J19-2*Dati!$E$59</f>
        <v>1.5005094031979822</v>
      </c>
      <c r="N19" s="3">
        <f>J19+2*Dati!$E$59</f>
        <v>1.8343925575863307</v>
      </c>
      <c r="O19" s="3">
        <f>J19-3*Dati!$E$59</f>
        <v>1.4170386146008951</v>
      </c>
      <c r="P19" s="3">
        <f>J19+3*Dati!$E$59</f>
        <v>1.9178633461834178</v>
      </c>
      <c r="Q19" s="3"/>
      <c r="R19" s="3">
        <f>Dati!$F$58</f>
        <v>21.068706672898998</v>
      </c>
      <c r="S19" s="3">
        <f>R19-1*Dati!$F$59</f>
        <v>18.540149783579771</v>
      </c>
      <c r="T19" s="3">
        <f>R19+1*Dati!$F$59</f>
        <v>23.597263562218224</v>
      </c>
      <c r="U19" s="3">
        <f>R19-2*Dati!$F$59</f>
        <v>16.011592894260545</v>
      </c>
      <c r="V19" s="3">
        <f>R19+2*Dati!$F$59</f>
        <v>26.12582045153745</v>
      </c>
      <c r="W19" s="3">
        <f>R19-3*Dati!$F$59</f>
        <v>13.483036004941317</v>
      </c>
      <c r="X19" s="3">
        <f>R19+3*Dati!$F$59</f>
        <v>28.654377340856676</v>
      </c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x14ac:dyDescent="0.3">
      <c r="A20" s="1">
        <v>18</v>
      </c>
      <c r="B20" s="3">
        <f>Dati!$D$58</f>
        <v>58.705882352941174</v>
      </c>
      <c r="C20" s="3">
        <f>B20-1*Dati!$D$59</f>
        <v>49.480386989228592</v>
      </c>
      <c r="D20" s="3">
        <f>B20+1*Dati!$D$59</f>
        <v>67.931377716653756</v>
      </c>
      <c r="E20" s="3">
        <f>B20-2*Dati!$D$59</f>
        <v>40.254891625516002</v>
      </c>
      <c r="F20" s="3">
        <f>B20+2*Dati!$D$59</f>
        <v>77.156873080366353</v>
      </c>
      <c r="G20" s="3">
        <f>B20-3*Dati!$D$59</f>
        <v>31.029396261803416</v>
      </c>
      <c r="H20" s="3">
        <f>B20+3*Dati!$D$59</f>
        <v>86.382368444078935</v>
      </c>
      <c r="I20" s="3"/>
      <c r="J20" s="3">
        <f>Dati!$E$58</f>
        <v>1.6674509803921564</v>
      </c>
      <c r="K20" s="3">
        <f>J20-1*Dati!$E$59</f>
        <v>1.5839801917950693</v>
      </c>
      <c r="L20" s="3">
        <f>J20+1*Dati!$E$59</f>
        <v>1.7509217689892436</v>
      </c>
      <c r="M20" s="3">
        <f>J20-2*Dati!$E$59</f>
        <v>1.5005094031979822</v>
      </c>
      <c r="N20" s="3">
        <f>J20+2*Dati!$E$59</f>
        <v>1.8343925575863307</v>
      </c>
      <c r="O20" s="3">
        <f>J20-3*Dati!$E$59</f>
        <v>1.4170386146008951</v>
      </c>
      <c r="P20" s="3">
        <f>J20+3*Dati!$E$59</f>
        <v>1.9178633461834178</v>
      </c>
      <c r="Q20" s="3"/>
      <c r="R20" s="3">
        <f>Dati!$F$58</f>
        <v>21.068706672898998</v>
      </c>
      <c r="S20" s="3">
        <f>R20-1*Dati!$F$59</f>
        <v>18.540149783579771</v>
      </c>
      <c r="T20" s="3">
        <f>R20+1*Dati!$F$59</f>
        <v>23.597263562218224</v>
      </c>
      <c r="U20" s="3">
        <f>R20-2*Dati!$F$59</f>
        <v>16.011592894260545</v>
      </c>
      <c r="V20" s="3">
        <f>R20+2*Dati!$F$59</f>
        <v>26.12582045153745</v>
      </c>
      <c r="W20" s="3">
        <f>R20-3*Dati!$F$59</f>
        <v>13.483036004941317</v>
      </c>
      <c r="X20" s="3">
        <f>R20+3*Dati!$F$59</f>
        <v>28.654377340856676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x14ac:dyDescent="0.3">
      <c r="A21" s="1">
        <v>19</v>
      </c>
      <c r="B21" s="3">
        <f>Dati!$D$58</f>
        <v>58.705882352941174</v>
      </c>
      <c r="C21" s="3">
        <f>B21-1*Dati!$D$59</f>
        <v>49.480386989228592</v>
      </c>
      <c r="D21" s="3">
        <f>B21+1*Dati!$D$59</f>
        <v>67.931377716653756</v>
      </c>
      <c r="E21" s="3">
        <f>B21-2*Dati!$D$59</f>
        <v>40.254891625516002</v>
      </c>
      <c r="F21" s="3">
        <f>B21+2*Dati!$D$59</f>
        <v>77.156873080366353</v>
      </c>
      <c r="G21" s="3">
        <f>B21-3*Dati!$D$59</f>
        <v>31.029396261803416</v>
      </c>
      <c r="H21" s="3">
        <f>B21+3*Dati!$D$59</f>
        <v>86.382368444078935</v>
      </c>
      <c r="I21" s="3"/>
      <c r="J21" s="3">
        <f>Dati!$E$58</f>
        <v>1.6674509803921564</v>
      </c>
      <c r="K21" s="3">
        <f>J21-1*Dati!$E$59</f>
        <v>1.5839801917950693</v>
      </c>
      <c r="L21" s="3">
        <f>J21+1*Dati!$E$59</f>
        <v>1.7509217689892436</v>
      </c>
      <c r="M21" s="3">
        <f>J21-2*Dati!$E$59</f>
        <v>1.5005094031979822</v>
      </c>
      <c r="N21" s="3">
        <f>J21+2*Dati!$E$59</f>
        <v>1.8343925575863307</v>
      </c>
      <c r="O21" s="3">
        <f>J21-3*Dati!$E$59</f>
        <v>1.4170386146008951</v>
      </c>
      <c r="P21" s="3">
        <f>J21+3*Dati!$E$59</f>
        <v>1.9178633461834178</v>
      </c>
      <c r="Q21" s="3"/>
      <c r="R21" s="3">
        <f>Dati!$F$58</f>
        <v>21.068706672898998</v>
      </c>
      <c r="S21" s="3">
        <f>R21-1*Dati!$F$59</f>
        <v>18.540149783579771</v>
      </c>
      <c r="T21" s="3">
        <f>R21+1*Dati!$F$59</f>
        <v>23.597263562218224</v>
      </c>
      <c r="U21" s="3">
        <f>R21-2*Dati!$F$59</f>
        <v>16.011592894260545</v>
      </c>
      <c r="V21" s="3">
        <f>R21+2*Dati!$F$59</f>
        <v>26.12582045153745</v>
      </c>
      <c r="W21" s="3">
        <f>R21-3*Dati!$F$59</f>
        <v>13.483036004941317</v>
      </c>
      <c r="X21" s="3">
        <f>R21+3*Dati!$F$59</f>
        <v>28.654377340856676</v>
      </c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x14ac:dyDescent="0.3">
      <c r="A22" s="1">
        <v>20</v>
      </c>
      <c r="B22" s="3">
        <f>Dati!$D$58</f>
        <v>58.705882352941174</v>
      </c>
      <c r="C22" s="3">
        <f>B22-1*Dati!$D$59</f>
        <v>49.480386989228592</v>
      </c>
      <c r="D22" s="3">
        <f>B22+1*Dati!$D$59</f>
        <v>67.931377716653756</v>
      </c>
      <c r="E22" s="3">
        <f>B22-2*Dati!$D$59</f>
        <v>40.254891625516002</v>
      </c>
      <c r="F22" s="3">
        <f>B22+2*Dati!$D$59</f>
        <v>77.156873080366353</v>
      </c>
      <c r="G22" s="3">
        <f>B22-3*Dati!$D$59</f>
        <v>31.029396261803416</v>
      </c>
      <c r="H22" s="3">
        <f>B22+3*Dati!$D$59</f>
        <v>86.382368444078935</v>
      </c>
      <c r="I22" s="3"/>
      <c r="J22" s="3">
        <f>Dati!$E$58</f>
        <v>1.6674509803921564</v>
      </c>
      <c r="K22" s="3">
        <f>J22-1*Dati!$E$59</f>
        <v>1.5839801917950693</v>
      </c>
      <c r="L22" s="3">
        <f>J22+1*Dati!$E$59</f>
        <v>1.7509217689892436</v>
      </c>
      <c r="M22" s="3">
        <f>J22-2*Dati!$E$59</f>
        <v>1.5005094031979822</v>
      </c>
      <c r="N22" s="3">
        <f>J22+2*Dati!$E$59</f>
        <v>1.8343925575863307</v>
      </c>
      <c r="O22" s="3">
        <f>J22-3*Dati!$E$59</f>
        <v>1.4170386146008951</v>
      </c>
      <c r="P22" s="3">
        <f>J22+3*Dati!$E$59</f>
        <v>1.9178633461834178</v>
      </c>
      <c r="Q22" s="3"/>
      <c r="R22" s="3">
        <f>Dati!$F$58</f>
        <v>21.068706672898998</v>
      </c>
      <c r="S22" s="3">
        <f>R22-1*Dati!$F$59</f>
        <v>18.540149783579771</v>
      </c>
      <c r="T22" s="3">
        <f>R22+1*Dati!$F$59</f>
        <v>23.597263562218224</v>
      </c>
      <c r="U22" s="3">
        <f>R22-2*Dati!$F$59</f>
        <v>16.011592894260545</v>
      </c>
      <c r="V22" s="3">
        <f>R22+2*Dati!$F$59</f>
        <v>26.12582045153745</v>
      </c>
      <c r="W22" s="3">
        <f>R22-3*Dati!$F$59</f>
        <v>13.483036004941317</v>
      </c>
      <c r="X22" s="3">
        <f>R22+3*Dati!$F$59</f>
        <v>28.654377340856676</v>
      </c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x14ac:dyDescent="0.3">
      <c r="A23" s="1">
        <v>21</v>
      </c>
      <c r="B23" s="3">
        <f>Dati!$D$58</f>
        <v>58.705882352941174</v>
      </c>
      <c r="C23" s="3">
        <f>B23-1*Dati!$D$59</f>
        <v>49.480386989228592</v>
      </c>
      <c r="D23" s="3">
        <f>B23+1*Dati!$D$59</f>
        <v>67.931377716653756</v>
      </c>
      <c r="E23" s="3">
        <f>B23-2*Dati!$D$59</f>
        <v>40.254891625516002</v>
      </c>
      <c r="F23" s="3">
        <f>B23+2*Dati!$D$59</f>
        <v>77.156873080366353</v>
      </c>
      <c r="G23" s="3">
        <f>B23-3*Dati!$D$59</f>
        <v>31.029396261803416</v>
      </c>
      <c r="H23" s="3">
        <f>B23+3*Dati!$D$59</f>
        <v>86.382368444078935</v>
      </c>
      <c r="I23" s="3"/>
      <c r="J23" s="3">
        <f>Dati!$E$58</f>
        <v>1.6674509803921564</v>
      </c>
      <c r="K23" s="3">
        <f>J23-1*Dati!$E$59</f>
        <v>1.5839801917950693</v>
      </c>
      <c r="L23" s="3">
        <f>J23+1*Dati!$E$59</f>
        <v>1.7509217689892436</v>
      </c>
      <c r="M23" s="3">
        <f>J23-2*Dati!$E$59</f>
        <v>1.5005094031979822</v>
      </c>
      <c r="N23" s="3">
        <f>J23+2*Dati!$E$59</f>
        <v>1.8343925575863307</v>
      </c>
      <c r="O23" s="3">
        <f>J23-3*Dati!$E$59</f>
        <v>1.4170386146008951</v>
      </c>
      <c r="P23" s="3">
        <f>J23+3*Dati!$E$59</f>
        <v>1.9178633461834178</v>
      </c>
      <c r="Q23" s="3"/>
      <c r="R23" s="3">
        <f>Dati!$F$58</f>
        <v>21.068706672898998</v>
      </c>
      <c r="S23" s="3">
        <f>R23-1*Dati!$F$59</f>
        <v>18.540149783579771</v>
      </c>
      <c r="T23" s="3">
        <f>R23+1*Dati!$F$59</f>
        <v>23.597263562218224</v>
      </c>
      <c r="U23" s="3">
        <f>R23-2*Dati!$F$59</f>
        <v>16.011592894260545</v>
      </c>
      <c r="V23" s="3">
        <f>R23+2*Dati!$F$59</f>
        <v>26.12582045153745</v>
      </c>
      <c r="W23" s="3">
        <f>R23-3*Dati!$F$59</f>
        <v>13.483036004941317</v>
      </c>
      <c r="X23" s="3">
        <f>R23+3*Dati!$F$59</f>
        <v>28.654377340856676</v>
      </c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x14ac:dyDescent="0.3">
      <c r="A24" s="1">
        <v>22</v>
      </c>
      <c r="B24" s="3">
        <f>Dati!$D$58</f>
        <v>58.705882352941174</v>
      </c>
      <c r="C24" s="3">
        <f>B24-1*Dati!$D$59</f>
        <v>49.480386989228592</v>
      </c>
      <c r="D24" s="3">
        <f>B24+1*Dati!$D$59</f>
        <v>67.931377716653756</v>
      </c>
      <c r="E24" s="3">
        <f>B24-2*Dati!$D$59</f>
        <v>40.254891625516002</v>
      </c>
      <c r="F24" s="3">
        <f>B24+2*Dati!$D$59</f>
        <v>77.156873080366353</v>
      </c>
      <c r="G24" s="3">
        <f>B24-3*Dati!$D$59</f>
        <v>31.029396261803416</v>
      </c>
      <c r="H24" s="3">
        <f>B24+3*Dati!$D$59</f>
        <v>86.382368444078935</v>
      </c>
      <c r="I24" s="3"/>
      <c r="J24" s="3">
        <f>Dati!$E$58</f>
        <v>1.6674509803921564</v>
      </c>
      <c r="K24" s="3">
        <f>J24-1*Dati!$E$59</f>
        <v>1.5839801917950693</v>
      </c>
      <c r="L24" s="3">
        <f>J24+1*Dati!$E$59</f>
        <v>1.7509217689892436</v>
      </c>
      <c r="M24" s="3">
        <f>J24-2*Dati!$E$59</f>
        <v>1.5005094031979822</v>
      </c>
      <c r="N24" s="3">
        <f>J24+2*Dati!$E$59</f>
        <v>1.8343925575863307</v>
      </c>
      <c r="O24" s="3">
        <f>J24-3*Dati!$E$59</f>
        <v>1.4170386146008951</v>
      </c>
      <c r="P24" s="3">
        <f>J24+3*Dati!$E$59</f>
        <v>1.9178633461834178</v>
      </c>
      <c r="Q24" s="3"/>
      <c r="R24" s="3">
        <f>Dati!$F$58</f>
        <v>21.068706672898998</v>
      </c>
      <c r="S24" s="3">
        <f>R24-1*Dati!$F$59</f>
        <v>18.540149783579771</v>
      </c>
      <c r="T24" s="3">
        <f>R24+1*Dati!$F$59</f>
        <v>23.597263562218224</v>
      </c>
      <c r="U24" s="3">
        <f>R24-2*Dati!$F$59</f>
        <v>16.011592894260545</v>
      </c>
      <c r="V24" s="3">
        <f>R24+2*Dati!$F$59</f>
        <v>26.12582045153745</v>
      </c>
      <c r="W24" s="3">
        <f>R24-3*Dati!$F$59</f>
        <v>13.483036004941317</v>
      </c>
      <c r="X24" s="3">
        <f>R24+3*Dati!$F$59</f>
        <v>28.654377340856676</v>
      </c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x14ac:dyDescent="0.3">
      <c r="A25" s="1">
        <v>23</v>
      </c>
      <c r="B25" s="3">
        <f>Dati!$D$58</f>
        <v>58.705882352941174</v>
      </c>
      <c r="C25" s="3">
        <f>B25-1*Dati!$D$59</f>
        <v>49.480386989228592</v>
      </c>
      <c r="D25" s="3">
        <f>B25+1*Dati!$D$59</f>
        <v>67.931377716653756</v>
      </c>
      <c r="E25" s="3">
        <f>B25-2*Dati!$D$59</f>
        <v>40.254891625516002</v>
      </c>
      <c r="F25" s="3">
        <f>B25+2*Dati!$D$59</f>
        <v>77.156873080366353</v>
      </c>
      <c r="G25" s="3">
        <f>B25-3*Dati!$D$59</f>
        <v>31.029396261803416</v>
      </c>
      <c r="H25" s="3">
        <f>B25+3*Dati!$D$59</f>
        <v>86.382368444078935</v>
      </c>
      <c r="I25" s="3"/>
      <c r="J25" s="3">
        <f>Dati!$E$58</f>
        <v>1.6674509803921564</v>
      </c>
      <c r="K25" s="3">
        <f>J25-1*Dati!$E$59</f>
        <v>1.5839801917950693</v>
      </c>
      <c r="L25" s="3">
        <f>J25+1*Dati!$E$59</f>
        <v>1.7509217689892436</v>
      </c>
      <c r="M25" s="3">
        <f>J25-2*Dati!$E$59</f>
        <v>1.5005094031979822</v>
      </c>
      <c r="N25" s="3">
        <f>J25+2*Dati!$E$59</f>
        <v>1.8343925575863307</v>
      </c>
      <c r="O25" s="3">
        <f>J25-3*Dati!$E$59</f>
        <v>1.4170386146008951</v>
      </c>
      <c r="P25" s="3">
        <f>J25+3*Dati!$E$59</f>
        <v>1.9178633461834178</v>
      </c>
      <c r="Q25" s="3"/>
      <c r="R25" s="3">
        <f>Dati!$F$58</f>
        <v>21.068706672898998</v>
      </c>
      <c r="S25" s="3">
        <f>R25-1*Dati!$F$59</f>
        <v>18.540149783579771</v>
      </c>
      <c r="T25" s="3">
        <f>R25+1*Dati!$F$59</f>
        <v>23.597263562218224</v>
      </c>
      <c r="U25" s="3">
        <f>R25-2*Dati!$F$59</f>
        <v>16.011592894260545</v>
      </c>
      <c r="V25" s="3">
        <f>R25+2*Dati!$F$59</f>
        <v>26.12582045153745</v>
      </c>
      <c r="W25" s="3">
        <f>R25-3*Dati!$F$59</f>
        <v>13.483036004941317</v>
      </c>
      <c r="X25" s="3">
        <f>R25+3*Dati!$F$59</f>
        <v>28.654377340856676</v>
      </c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x14ac:dyDescent="0.3">
      <c r="A26" s="1">
        <v>24</v>
      </c>
      <c r="B26" s="3">
        <f>Dati!$D$58</f>
        <v>58.705882352941174</v>
      </c>
      <c r="C26" s="3">
        <f>B26-1*Dati!$D$59</f>
        <v>49.480386989228592</v>
      </c>
      <c r="D26" s="3">
        <f>B26+1*Dati!$D$59</f>
        <v>67.931377716653756</v>
      </c>
      <c r="E26" s="3">
        <f>B26-2*Dati!$D$59</f>
        <v>40.254891625516002</v>
      </c>
      <c r="F26" s="3">
        <f>B26+2*Dati!$D$59</f>
        <v>77.156873080366353</v>
      </c>
      <c r="G26" s="3">
        <f>B26-3*Dati!$D$59</f>
        <v>31.029396261803416</v>
      </c>
      <c r="H26" s="3">
        <f>B26+3*Dati!$D$59</f>
        <v>86.382368444078935</v>
      </c>
      <c r="I26" s="3"/>
      <c r="J26" s="3">
        <f>Dati!$E$58</f>
        <v>1.6674509803921564</v>
      </c>
      <c r="K26" s="3">
        <f>J26-1*Dati!$E$59</f>
        <v>1.5839801917950693</v>
      </c>
      <c r="L26" s="3">
        <f>J26+1*Dati!$E$59</f>
        <v>1.7509217689892436</v>
      </c>
      <c r="M26" s="3">
        <f>J26-2*Dati!$E$59</f>
        <v>1.5005094031979822</v>
      </c>
      <c r="N26" s="3">
        <f>J26+2*Dati!$E$59</f>
        <v>1.8343925575863307</v>
      </c>
      <c r="O26" s="3">
        <f>J26-3*Dati!$E$59</f>
        <v>1.4170386146008951</v>
      </c>
      <c r="P26" s="3">
        <f>J26+3*Dati!$E$59</f>
        <v>1.9178633461834178</v>
      </c>
      <c r="Q26" s="3"/>
      <c r="R26" s="3">
        <f>Dati!$F$58</f>
        <v>21.068706672898998</v>
      </c>
      <c r="S26" s="3">
        <f>R26-1*Dati!$F$59</f>
        <v>18.540149783579771</v>
      </c>
      <c r="T26" s="3">
        <f>R26+1*Dati!$F$59</f>
        <v>23.597263562218224</v>
      </c>
      <c r="U26" s="3">
        <f>R26-2*Dati!$F$59</f>
        <v>16.011592894260545</v>
      </c>
      <c r="V26" s="3">
        <f>R26+2*Dati!$F$59</f>
        <v>26.12582045153745</v>
      </c>
      <c r="W26" s="3">
        <f>R26-3*Dati!$F$59</f>
        <v>13.483036004941317</v>
      </c>
      <c r="X26" s="3">
        <f>R26+3*Dati!$F$59</f>
        <v>28.654377340856676</v>
      </c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 x14ac:dyDescent="0.3">
      <c r="A27" s="1">
        <v>25</v>
      </c>
      <c r="B27" s="3">
        <f>Dati!$D$58</f>
        <v>58.705882352941174</v>
      </c>
      <c r="C27" s="3">
        <f>B27-1*Dati!$D$59</f>
        <v>49.480386989228592</v>
      </c>
      <c r="D27" s="3">
        <f>B27+1*Dati!$D$59</f>
        <v>67.931377716653756</v>
      </c>
      <c r="E27" s="3">
        <f>B27-2*Dati!$D$59</f>
        <v>40.254891625516002</v>
      </c>
      <c r="F27" s="3">
        <f>B27+2*Dati!$D$59</f>
        <v>77.156873080366353</v>
      </c>
      <c r="G27" s="3">
        <f>B27-3*Dati!$D$59</f>
        <v>31.029396261803416</v>
      </c>
      <c r="H27" s="3">
        <f>B27+3*Dati!$D$59</f>
        <v>86.382368444078935</v>
      </c>
      <c r="I27" s="3"/>
      <c r="J27" s="3">
        <f>Dati!$E$58</f>
        <v>1.6674509803921564</v>
      </c>
      <c r="K27" s="3">
        <f>J27-1*Dati!$E$59</f>
        <v>1.5839801917950693</v>
      </c>
      <c r="L27" s="3">
        <f>J27+1*Dati!$E$59</f>
        <v>1.7509217689892436</v>
      </c>
      <c r="M27" s="3">
        <f>J27-2*Dati!$E$59</f>
        <v>1.5005094031979822</v>
      </c>
      <c r="N27" s="3">
        <f>J27+2*Dati!$E$59</f>
        <v>1.8343925575863307</v>
      </c>
      <c r="O27" s="3">
        <f>J27-3*Dati!$E$59</f>
        <v>1.4170386146008951</v>
      </c>
      <c r="P27" s="3">
        <f>J27+3*Dati!$E$59</f>
        <v>1.9178633461834178</v>
      </c>
      <c r="Q27" s="3"/>
      <c r="R27" s="3">
        <f>Dati!$F$58</f>
        <v>21.068706672898998</v>
      </c>
      <c r="S27" s="3">
        <f>R27-1*Dati!$F$59</f>
        <v>18.540149783579771</v>
      </c>
      <c r="T27" s="3">
        <f>R27+1*Dati!$F$59</f>
        <v>23.597263562218224</v>
      </c>
      <c r="U27" s="3">
        <f>R27-2*Dati!$F$59</f>
        <v>16.011592894260545</v>
      </c>
      <c r="V27" s="3">
        <f>R27+2*Dati!$F$59</f>
        <v>26.12582045153745</v>
      </c>
      <c r="W27" s="3">
        <f>R27-3*Dati!$F$59</f>
        <v>13.483036004941317</v>
      </c>
      <c r="X27" s="3">
        <f>R27+3*Dati!$F$59</f>
        <v>28.654377340856676</v>
      </c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x14ac:dyDescent="0.3">
      <c r="A28" s="1">
        <v>26</v>
      </c>
      <c r="B28" s="3">
        <f>Dati!$D$58</f>
        <v>58.705882352941174</v>
      </c>
      <c r="C28" s="3">
        <f>B28-1*Dati!$D$59</f>
        <v>49.480386989228592</v>
      </c>
      <c r="D28" s="3">
        <f>B28+1*Dati!$D$59</f>
        <v>67.931377716653756</v>
      </c>
      <c r="E28" s="3">
        <f>B28-2*Dati!$D$59</f>
        <v>40.254891625516002</v>
      </c>
      <c r="F28" s="3">
        <f>B28+2*Dati!$D$59</f>
        <v>77.156873080366353</v>
      </c>
      <c r="G28" s="3">
        <f>B28-3*Dati!$D$59</f>
        <v>31.029396261803416</v>
      </c>
      <c r="H28" s="3">
        <f>B28+3*Dati!$D$59</f>
        <v>86.382368444078935</v>
      </c>
      <c r="I28" s="3"/>
      <c r="J28" s="3">
        <f>Dati!$E$58</f>
        <v>1.6674509803921564</v>
      </c>
      <c r="K28" s="3">
        <f>J28-1*Dati!$E$59</f>
        <v>1.5839801917950693</v>
      </c>
      <c r="L28" s="3">
        <f>J28+1*Dati!$E$59</f>
        <v>1.7509217689892436</v>
      </c>
      <c r="M28" s="3">
        <f>J28-2*Dati!$E$59</f>
        <v>1.5005094031979822</v>
      </c>
      <c r="N28" s="3">
        <f>J28+2*Dati!$E$59</f>
        <v>1.8343925575863307</v>
      </c>
      <c r="O28" s="3">
        <f>J28-3*Dati!$E$59</f>
        <v>1.4170386146008951</v>
      </c>
      <c r="P28" s="3">
        <f>J28+3*Dati!$E$59</f>
        <v>1.9178633461834178</v>
      </c>
      <c r="Q28" s="3"/>
      <c r="R28" s="3">
        <f>Dati!$F$58</f>
        <v>21.068706672898998</v>
      </c>
      <c r="S28" s="3">
        <f>R28-1*Dati!$F$59</f>
        <v>18.540149783579771</v>
      </c>
      <c r="T28" s="3">
        <f>R28+1*Dati!$F$59</f>
        <v>23.597263562218224</v>
      </c>
      <c r="U28" s="3">
        <f>R28-2*Dati!$F$59</f>
        <v>16.011592894260545</v>
      </c>
      <c r="V28" s="3">
        <f>R28+2*Dati!$F$59</f>
        <v>26.12582045153745</v>
      </c>
      <c r="W28" s="3">
        <f>R28-3*Dati!$F$59</f>
        <v>13.483036004941317</v>
      </c>
      <c r="X28" s="3">
        <f>R28+3*Dati!$F$59</f>
        <v>28.654377340856676</v>
      </c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x14ac:dyDescent="0.3">
      <c r="A29" s="1">
        <v>27</v>
      </c>
      <c r="B29" s="3">
        <f>Dati!$D$58</f>
        <v>58.705882352941174</v>
      </c>
      <c r="C29" s="3">
        <f>B29-1*Dati!$D$59</f>
        <v>49.480386989228592</v>
      </c>
      <c r="D29" s="3">
        <f>B29+1*Dati!$D$59</f>
        <v>67.931377716653756</v>
      </c>
      <c r="E29" s="3">
        <f>B29-2*Dati!$D$59</f>
        <v>40.254891625516002</v>
      </c>
      <c r="F29" s="3">
        <f>B29+2*Dati!$D$59</f>
        <v>77.156873080366353</v>
      </c>
      <c r="G29" s="3">
        <f>B29-3*Dati!$D$59</f>
        <v>31.029396261803416</v>
      </c>
      <c r="H29" s="3">
        <f>B29+3*Dati!$D$59</f>
        <v>86.382368444078935</v>
      </c>
      <c r="I29" s="3"/>
      <c r="J29" s="3">
        <f>Dati!$E$58</f>
        <v>1.6674509803921564</v>
      </c>
      <c r="K29" s="3">
        <f>J29-1*Dati!$E$59</f>
        <v>1.5839801917950693</v>
      </c>
      <c r="L29" s="3">
        <f>J29+1*Dati!$E$59</f>
        <v>1.7509217689892436</v>
      </c>
      <c r="M29" s="3">
        <f>J29-2*Dati!$E$59</f>
        <v>1.5005094031979822</v>
      </c>
      <c r="N29" s="3">
        <f>J29+2*Dati!$E$59</f>
        <v>1.8343925575863307</v>
      </c>
      <c r="O29" s="3">
        <f>J29-3*Dati!$E$59</f>
        <v>1.4170386146008951</v>
      </c>
      <c r="P29" s="3">
        <f>J29+3*Dati!$E$59</f>
        <v>1.9178633461834178</v>
      </c>
      <c r="Q29" s="3"/>
      <c r="R29" s="3">
        <f>Dati!$F$58</f>
        <v>21.068706672898998</v>
      </c>
      <c r="S29" s="3">
        <f>R29-1*Dati!$F$59</f>
        <v>18.540149783579771</v>
      </c>
      <c r="T29" s="3">
        <f>R29+1*Dati!$F$59</f>
        <v>23.597263562218224</v>
      </c>
      <c r="U29" s="3">
        <f>R29-2*Dati!$F$59</f>
        <v>16.011592894260545</v>
      </c>
      <c r="V29" s="3">
        <f>R29+2*Dati!$F$59</f>
        <v>26.12582045153745</v>
      </c>
      <c r="W29" s="3">
        <f>R29-3*Dati!$F$59</f>
        <v>13.483036004941317</v>
      </c>
      <c r="X29" s="3">
        <f>R29+3*Dati!$F$59</f>
        <v>28.654377340856676</v>
      </c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 x14ac:dyDescent="0.3">
      <c r="A30" s="1">
        <v>28</v>
      </c>
      <c r="B30" s="3">
        <f>Dati!$D$58</f>
        <v>58.705882352941174</v>
      </c>
      <c r="C30" s="3">
        <f>B30-1*Dati!$D$59</f>
        <v>49.480386989228592</v>
      </c>
      <c r="D30" s="3">
        <f>B30+1*Dati!$D$59</f>
        <v>67.931377716653756</v>
      </c>
      <c r="E30" s="3">
        <f>B30-2*Dati!$D$59</f>
        <v>40.254891625516002</v>
      </c>
      <c r="F30" s="3">
        <f>B30+2*Dati!$D$59</f>
        <v>77.156873080366353</v>
      </c>
      <c r="G30" s="3">
        <f>B30-3*Dati!$D$59</f>
        <v>31.029396261803416</v>
      </c>
      <c r="H30" s="3">
        <f>B30+3*Dati!$D$59</f>
        <v>86.382368444078935</v>
      </c>
      <c r="I30" s="3"/>
      <c r="J30" s="3">
        <f>Dati!$E$58</f>
        <v>1.6674509803921564</v>
      </c>
      <c r="K30" s="3">
        <f>J30-1*Dati!$E$59</f>
        <v>1.5839801917950693</v>
      </c>
      <c r="L30" s="3">
        <f>J30+1*Dati!$E$59</f>
        <v>1.7509217689892436</v>
      </c>
      <c r="M30" s="3">
        <f>J30-2*Dati!$E$59</f>
        <v>1.5005094031979822</v>
      </c>
      <c r="N30" s="3">
        <f>J30+2*Dati!$E$59</f>
        <v>1.8343925575863307</v>
      </c>
      <c r="O30" s="3">
        <f>J30-3*Dati!$E$59</f>
        <v>1.4170386146008951</v>
      </c>
      <c r="P30" s="3">
        <f>J30+3*Dati!$E$59</f>
        <v>1.9178633461834178</v>
      </c>
      <c r="Q30" s="3"/>
      <c r="R30" s="3">
        <f>Dati!$F$58</f>
        <v>21.068706672898998</v>
      </c>
      <c r="S30" s="3">
        <f>R30-1*Dati!$F$59</f>
        <v>18.540149783579771</v>
      </c>
      <c r="T30" s="3">
        <f>R30+1*Dati!$F$59</f>
        <v>23.597263562218224</v>
      </c>
      <c r="U30" s="3">
        <f>R30-2*Dati!$F$59</f>
        <v>16.011592894260545</v>
      </c>
      <c r="V30" s="3">
        <f>R30+2*Dati!$F$59</f>
        <v>26.12582045153745</v>
      </c>
      <c r="W30" s="3">
        <f>R30-3*Dati!$F$59</f>
        <v>13.483036004941317</v>
      </c>
      <c r="X30" s="3">
        <f>R30+3*Dati!$F$59</f>
        <v>28.654377340856676</v>
      </c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39" x14ac:dyDescent="0.3">
      <c r="A31" s="1">
        <v>29</v>
      </c>
      <c r="B31" s="3">
        <f>Dati!$D$58</f>
        <v>58.705882352941174</v>
      </c>
      <c r="C31" s="3">
        <f>B31-1*Dati!$D$59</f>
        <v>49.480386989228592</v>
      </c>
      <c r="D31" s="3">
        <f>B31+1*Dati!$D$59</f>
        <v>67.931377716653756</v>
      </c>
      <c r="E31" s="3">
        <f>B31-2*Dati!$D$59</f>
        <v>40.254891625516002</v>
      </c>
      <c r="F31" s="3">
        <f>B31+2*Dati!$D$59</f>
        <v>77.156873080366353</v>
      </c>
      <c r="G31" s="3">
        <f>B31-3*Dati!$D$59</f>
        <v>31.029396261803416</v>
      </c>
      <c r="H31" s="3">
        <f>B31+3*Dati!$D$59</f>
        <v>86.382368444078935</v>
      </c>
      <c r="I31" s="3"/>
      <c r="J31" s="3">
        <f>Dati!$E$58</f>
        <v>1.6674509803921564</v>
      </c>
      <c r="K31" s="3">
        <f>J31-1*Dati!$E$59</f>
        <v>1.5839801917950693</v>
      </c>
      <c r="L31" s="3">
        <f>J31+1*Dati!$E$59</f>
        <v>1.7509217689892436</v>
      </c>
      <c r="M31" s="3">
        <f>J31-2*Dati!$E$59</f>
        <v>1.5005094031979822</v>
      </c>
      <c r="N31" s="3">
        <f>J31+2*Dati!$E$59</f>
        <v>1.8343925575863307</v>
      </c>
      <c r="O31" s="3">
        <f>J31-3*Dati!$E$59</f>
        <v>1.4170386146008951</v>
      </c>
      <c r="P31" s="3">
        <f>J31+3*Dati!$E$59</f>
        <v>1.9178633461834178</v>
      </c>
      <c r="Q31" s="3"/>
      <c r="R31" s="3">
        <f>Dati!$F$58</f>
        <v>21.068706672898998</v>
      </c>
      <c r="S31" s="3">
        <f>R31-1*Dati!$F$59</f>
        <v>18.540149783579771</v>
      </c>
      <c r="T31" s="3">
        <f>R31+1*Dati!$F$59</f>
        <v>23.597263562218224</v>
      </c>
      <c r="U31" s="3">
        <f>R31-2*Dati!$F$59</f>
        <v>16.011592894260545</v>
      </c>
      <c r="V31" s="3">
        <f>R31+2*Dati!$F$59</f>
        <v>26.12582045153745</v>
      </c>
      <c r="W31" s="3">
        <f>R31-3*Dati!$F$59</f>
        <v>13.483036004941317</v>
      </c>
      <c r="X31" s="3">
        <f>R31+3*Dati!$F$59</f>
        <v>28.654377340856676</v>
      </c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x14ac:dyDescent="0.3">
      <c r="A32" s="1">
        <v>30</v>
      </c>
      <c r="B32" s="3">
        <f>Dati!$D$58</f>
        <v>58.705882352941174</v>
      </c>
      <c r="C32" s="3">
        <f>B32-1*Dati!$D$59</f>
        <v>49.480386989228592</v>
      </c>
      <c r="D32" s="3">
        <f>B32+1*Dati!$D$59</f>
        <v>67.931377716653756</v>
      </c>
      <c r="E32" s="3">
        <f>B32-2*Dati!$D$59</f>
        <v>40.254891625516002</v>
      </c>
      <c r="F32" s="3">
        <f>B32+2*Dati!$D$59</f>
        <v>77.156873080366353</v>
      </c>
      <c r="G32" s="3">
        <f>B32-3*Dati!$D$59</f>
        <v>31.029396261803416</v>
      </c>
      <c r="H32" s="3">
        <f>B32+3*Dati!$D$59</f>
        <v>86.382368444078935</v>
      </c>
      <c r="I32" s="3"/>
      <c r="J32" s="3">
        <f>Dati!$E$58</f>
        <v>1.6674509803921564</v>
      </c>
      <c r="K32" s="3">
        <f>J32-1*Dati!$E$59</f>
        <v>1.5839801917950693</v>
      </c>
      <c r="L32" s="3">
        <f>J32+1*Dati!$E$59</f>
        <v>1.7509217689892436</v>
      </c>
      <c r="M32" s="3">
        <f>J32-2*Dati!$E$59</f>
        <v>1.5005094031979822</v>
      </c>
      <c r="N32" s="3">
        <f>J32+2*Dati!$E$59</f>
        <v>1.8343925575863307</v>
      </c>
      <c r="O32" s="3">
        <f>J32-3*Dati!$E$59</f>
        <v>1.4170386146008951</v>
      </c>
      <c r="P32" s="3">
        <f>J32+3*Dati!$E$59</f>
        <v>1.9178633461834178</v>
      </c>
      <c r="Q32" s="3"/>
      <c r="R32" s="3">
        <f>Dati!$F$58</f>
        <v>21.068706672898998</v>
      </c>
      <c r="S32" s="3">
        <f>R32-1*Dati!$F$59</f>
        <v>18.540149783579771</v>
      </c>
      <c r="T32" s="3">
        <f>R32+1*Dati!$F$59</f>
        <v>23.597263562218224</v>
      </c>
      <c r="U32" s="3">
        <f>R32-2*Dati!$F$59</f>
        <v>16.011592894260545</v>
      </c>
      <c r="V32" s="3">
        <f>R32+2*Dati!$F$59</f>
        <v>26.12582045153745</v>
      </c>
      <c r="W32" s="3">
        <f>R32-3*Dati!$F$59</f>
        <v>13.483036004941317</v>
      </c>
      <c r="X32" s="3">
        <f>R32+3*Dati!$F$59</f>
        <v>28.654377340856676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x14ac:dyDescent="0.3">
      <c r="A33" s="1">
        <v>31</v>
      </c>
      <c r="B33" s="3">
        <f>Dati!$D$58</f>
        <v>58.705882352941174</v>
      </c>
      <c r="C33" s="3">
        <f>B33-1*Dati!$D$59</f>
        <v>49.480386989228592</v>
      </c>
      <c r="D33" s="3">
        <f>B33+1*Dati!$D$59</f>
        <v>67.931377716653756</v>
      </c>
      <c r="E33" s="3">
        <f>B33-2*Dati!$D$59</f>
        <v>40.254891625516002</v>
      </c>
      <c r="F33" s="3">
        <f>B33+2*Dati!$D$59</f>
        <v>77.156873080366353</v>
      </c>
      <c r="G33" s="3">
        <f>B33-3*Dati!$D$59</f>
        <v>31.029396261803416</v>
      </c>
      <c r="H33" s="3">
        <f>B33+3*Dati!$D$59</f>
        <v>86.382368444078935</v>
      </c>
      <c r="I33" s="3"/>
      <c r="J33" s="3">
        <f>Dati!$E$58</f>
        <v>1.6674509803921564</v>
      </c>
      <c r="K33" s="3">
        <f>J33-1*Dati!$E$59</f>
        <v>1.5839801917950693</v>
      </c>
      <c r="L33" s="3">
        <f>J33+1*Dati!$E$59</f>
        <v>1.7509217689892436</v>
      </c>
      <c r="M33" s="3">
        <f>J33-2*Dati!$E$59</f>
        <v>1.5005094031979822</v>
      </c>
      <c r="N33" s="3">
        <f>J33+2*Dati!$E$59</f>
        <v>1.8343925575863307</v>
      </c>
      <c r="O33" s="3">
        <f>J33-3*Dati!$E$59</f>
        <v>1.4170386146008951</v>
      </c>
      <c r="P33" s="3">
        <f>J33+3*Dati!$E$59</f>
        <v>1.9178633461834178</v>
      </c>
      <c r="Q33" s="3"/>
      <c r="R33" s="3">
        <f>Dati!$F$58</f>
        <v>21.068706672898998</v>
      </c>
      <c r="S33" s="3">
        <f>R33-1*Dati!$F$59</f>
        <v>18.540149783579771</v>
      </c>
      <c r="T33" s="3">
        <f>R33+1*Dati!$F$59</f>
        <v>23.597263562218224</v>
      </c>
      <c r="U33" s="3">
        <f>R33-2*Dati!$F$59</f>
        <v>16.011592894260545</v>
      </c>
      <c r="V33" s="3">
        <f>R33+2*Dati!$F$59</f>
        <v>26.12582045153745</v>
      </c>
      <c r="W33" s="3">
        <f>R33-3*Dati!$F$59</f>
        <v>13.483036004941317</v>
      </c>
      <c r="X33" s="3">
        <f>R33+3*Dati!$F$59</f>
        <v>28.654377340856676</v>
      </c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x14ac:dyDescent="0.3">
      <c r="A34" s="1">
        <v>32</v>
      </c>
      <c r="B34" s="3">
        <f>Dati!$D$58</f>
        <v>58.705882352941174</v>
      </c>
      <c r="C34" s="3">
        <f>B34-1*Dati!$D$59</f>
        <v>49.480386989228592</v>
      </c>
      <c r="D34" s="3">
        <f>B34+1*Dati!$D$59</f>
        <v>67.931377716653756</v>
      </c>
      <c r="E34" s="3">
        <f>B34-2*Dati!$D$59</f>
        <v>40.254891625516002</v>
      </c>
      <c r="F34" s="3">
        <f>B34+2*Dati!$D$59</f>
        <v>77.156873080366353</v>
      </c>
      <c r="G34" s="3">
        <f>B34-3*Dati!$D$59</f>
        <v>31.029396261803416</v>
      </c>
      <c r="H34" s="3">
        <f>B34+3*Dati!$D$59</f>
        <v>86.382368444078935</v>
      </c>
      <c r="I34" s="3"/>
      <c r="J34" s="3">
        <f>Dati!$E$58</f>
        <v>1.6674509803921564</v>
      </c>
      <c r="K34" s="3">
        <f>J34-1*Dati!$E$59</f>
        <v>1.5839801917950693</v>
      </c>
      <c r="L34" s="3">
        <f>J34+1*Dati!$E$59</f>
        <v>1.7509217689892436</v>
      </c>
      <c r="M34" s="3">
        <f>J34-2*Dati!$E$59</f>
        <v>1.5005094031979822</v>
      </c>
      <c r="N34" s="3">
        <f>J34+2*Dati!$E$59</f>
        <v>1.8343925575863307</v>
      </c>
      <c r="O34" s="3">
        <f>J34-3*Dati!$E$59</f>
        <v>1.4170386146008951</v>
      </c>
      <c r="P34" s="3">
        <f>J34+3*Dati!$E$59</f>
        <v>1.9178633461834178</v>
      </c>
      <c r="Q34" s="3"/>
      <c r="R34" s="3">
        <f>Dati!$F$58</f>
        <v>21.068706672898998</v>
      </c>
      <c r="S34" s="3">
        <f>R34-1*Dati!$F$59</f>
        <v>18.540149783579771</v>
      </c>
      <c r="T34" s="3">
        <f>R34+1*Dati!$F$59</f>
        <v>23.597263562218224</v>
      </c>
      <c r="U34" s="3">
        <f>R34-2*Dati!$F$59</f>
        <v>16.011592894260545</v>
      </c>
      <c r="V34" s="3">
        <f>R34+2*Dati!$F$59</f>
        <v>26.12582045153745</v>
      </c>
      <c r="W34" s="3">
        <f>R34-3*Dati!$F$59</f>
        <v>13.483036004941317</v>
      </c>
      <c r="X34" s="3">
        <f>R34+3*Dati!$F$59</f>
        <v>28.654377340856676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x14ac:dyDescent="0.3">
      <c r="A35" s="1">
        <v>33</v>
      </c>
      <c r="B35" s="3">
        <f>Dati!$D$58</f>
        <v>58.705882352941174</v>
      </c>
      <c r="C35" s="3">
        <f>B35-1*Dati!$D$59</f>
        <v>49.480386989228592</v>
      </c>
      <c r="D35" s="3">
        <f>B35+1*Dati!$D$59</f>
        <v>67.931377716653756</v>
      </c>
      <c r="E35" s="3">
        <f>B35-2*Dati!$D$59</f>
        <v>40.254891625516002</v>
      </c>
      <c r="F35" s="3">
        <f>B35+2*Dati!$D$59</f>
        <v>77.156873080366353</v>
      </c>
      <c r="G35" s="3">
        <f>B35-3*Dati!$D$59</f>
        <v>31.029396261803416</v>
      </c>
      <c r="H35" s="3">
        <f>B35+3*Dati!$D$59</f>
        <v>86.382368444078935</v>
      </c>
      <c r="I35" s="3"/>
      <c r="J35" s="3">
        <f>Dati!$E$58</f>
        <v>1.6674509803921564</v>
      </c>
      <c r="K35" s="3">
        <f>J35-1*Dati!$E$59</f>
        <v>1.5839801917950693</v>
      </c>
      <c r="L35" s="3">
        <f>J35+1*Dati!$E$59</f>
        <v>1.7509217689892436</v>
      </c>
      <c r="M35" s="3">
        <f>J35-2*Dati!$E$59</f>
        <v>1.5005094031979822</v>
      </c>
      <c r="N35" s="3">
        <f>J35+2*Dati!$E$59</f>
        <v>1.8343925575863307</v>
      </c>
      <c r="O35" s="3">
        <f>J35-3*Dati!$E$59</f>
        <v>1.4170386146008951</v>
      </c>
      <c r="P35" s="3">
        <f>J35+3*Dati!$E$59</f>
        <v>1.9178633461834178</v>
      </c>
      <c r="Q35" s="3"/>
      <c r="R35" s="3">
        <f>Dati!$F$58</f>
        <v>21.068706672898998</v>
      </c>
      <c r="S35" s="3">
        <f>R35-1*Dati!$F$59</f>
        <v>18.540149783579771</v>
      </c>
      <c r="T35" s="3">
        <f>R35+1*Dati!$F$59</f>
        <v>23.597263562218224</v>
      </c>
      <c r="U35" s="3">
        <f>R35-2*Dati!$F$59</f>
        <v>16.011592894260545</v>
      </c>
      <c r="V35" s="3">
        <f>R35+2*Dati!$F$59</f>
        <v>26.12582045153745</v>
      </c>
      <c r="W35" s="3">
        <f>R35-3*Dati!$F$59</f>
        <v>13.483036004941317</v>
      </c>
      <c r="X35" s="3">
        <f>R35+3*Dati!$F$59</f>
        <v>28.654377340856676</v>
      </c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x14ac:dyDescent="0.3">
      <c r="A36" s="1">
        <v>34</v>
      </c>
      <c r="B36" s="3">
        <f>Dati!$D$58</f>
        <v>58.705882352941174</v>
      </c>
      <c r="C36" s="3">
        <f>B36-1*Dati!$D$59</f>
        <v>49.480386989228592</v>
      </c>
      <c r="D36" s="3">
        <f>B36+1*Dati!$D$59</f>
        <v>67.931377716653756</v>
      </c>
      <c r="E36" s="3">
        <f>B36-2*Dati!$D$59</f>
        <v>40.254891625516002</v>
      </c>
      <c r="F36" s="3">
        <f>B36+2*Dati!$D$59</f>
        <v>77.156873080366353</v>
      </c>
      <c r="G36" s="3">
        <f>B36-3*Dati!$D$59</f>
        <v>31.029396261803416</v>
      </c>
      <c r="H36" s="3">
        <f>B36+3*Dati!$D$59</f>
        <v>86.382368444078935</v>
      </c>
      <c r="I36" s="3"/>
      <c r="J36" s="3">
        <f>Dati!$E$58</f>
        <v>1.6674509803921564</v>
      </c>
      <c r="K36" s="3">
        <f>J36-1*Dati!$E$59</f>
        <v>1.5839801917950693</v>
      </c>
      <c r="L36" s="3">
        <f>J36+1*Dati!$E$59</f>
        <v>1.7509217689892436</v>
      </c>
      <c r="M36" s="3">
        <f>J36-2*Dati!$E$59</f>
        <v>1.5005094031979822</v>
      </c>
      <c r="N36" s="3">
        <f>J36+2*Dati!$E$59</f>
        <v>1.8343925575863307</v>
      </c>
      <c r="O36" s="3">
        <f>J36-3*Dati!$E$59</f>
        <v>1.4170386146008951</v>
      </c>
      <c r="P36" s="3">
        <f>J36+3*Dati!$E$59</f>
        <v>1.9178633461834178</v>
      </c>
      <c r="Q36" s="3"/>
      <c r="R36" s="3">
        <f>Dati!$F$58</f>
        <v>21.068706672898998</v>
      </c>
      <c r="S36" s="3">
        <f>R36-1*Dati!$F$59</f>
        <v>18.540149783579771</v>
      </c>
      <c r="T36" s="3">
        <f>R36+1*Dati!$F$59</f>
        <v>23.597263562218224</v>
      </c>
      <c r="U36" s="3">
        <f>R36-2*Dati!$F$59</f>
        <v>16.011592894260545</v>
      </c>
      <c r="V36" s="3">
        <f>R36+2*Dati!$F$59</f>
        <v>26.12582045153745</v>
      </c>
      <c r="W36" s="3">
        <f>R36-3*Dati!$F$59</f>
        <v>13.483036004941317</v>
      </c>
      <c r="X36" s="3">
        <f>R36+3*Dati!$F$59</f>
        <v>28.654377340856676</v>
      </c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x14ac:dyDescent="0.3">
      <c r="A37" s="1">
        <v>35</v>
      </c>
      <c r="B37" s="3">
        <f>Dati!$D$58</f>
        <v>58.705882352941174</v>
      </c>
      <c r="C37" s="3">
        <f>B37-1*Dati!$D$59</f>
        <v>49.480386989228592</v>
      </c>
      <c r="D37" s="3">
        <f>B37+1*Dati!$D$59</f>
        <v>67.931377716653756</v>
      </c>
      <c r="E37" s="3">
        <f>B37-2*Dati!$D$59</f>
        <v>40.254891625516002</v>
      </c>
      <c r="F37" s="3">
        <f>B37+2*Dati!$D$59</f>
        <v>77.156873080366353</v>
      </c>
      <c r="G37" s="3">
        <f>B37-3*Dati!$D$59</f>
        <v>31.029396261803416</v>
      </c>
      <c r="H37" s="3">
        <f>B37+3*Dati!$D$59</f>
        <v>86.382368444078935</v>
      </c>
      <c r="I37" s="3"/>
      <c r="J37" s="3">
        <f>Dati!$E$58</f>
        <v>1.6674509803921564</v>
      </c>
      <c r="K37" s="3">
        <f>J37-1*Dati!$E$59</f>
        <v>1.5839801917950693</v>
      </c>
      <c r="L37" s="3">
        <f>J37+1*Dati!$E$59</f>
        <v>1.7509217689892436</v>
      </c>
      <c r="M37" s="3">
        <f>J37-2*Dati!$E$59</f>
        <v>1.5005094031979822</v>
      </c>
      <c r="N37" s="3">
        <f>J37+2*Dati!$E$59</f>
        <v>1.8343925575863307</v>
      </c>
      <c r="O37" s="3">
        <f>J37-3*Dati!$E$59</f>
        <v>1.4170386146008951</v>
      </c>
      <c r="P37" s="3">
        <f>J37+3*Dati!$E$59</f>
        <v>1.9178633461834178</v>
      </c>
      <c r="Q37" s="3"/>
      <c r="R37" s="3">
        <f>Dati!$F$58</f>
        <v>21.068706672898998</v>
      </c>
      <c r="S37" s="3">
        <f>R37-1*Dati!$F$59</f>
        <v>18.540149783579771</v>
      </c>
      <c r="T37" s="3">
        <f>R37+1*Dati!$F$59</f>
        <v>23.597263562218224</v>
      </c>
      <c r="U37" s="3">
        <f>R37-2*Dati!$F$59</f>
        <v>16.011592894260545</v>
      </c>
      <c r="V37" s="3">
        <f>R37+2*Dati!$F$59</f>
        <v>26.12582045153745</v>
      </c>
      <c r="W37" s="3">
        <f>R37-3*Dati!$F$59</f>
        <v>13.483036004941317</v>
      </c>
      <c r="X37" s="3">
        <f>R37+3*Dati!$F$59</f>
        <v>28.654377340856676</v>
      </c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x14ac:dyDescent="0.3">
      <c r="A38" s="1">
        <v>36</v>
      </c>
      <c r="B38" s="3">
        <f>Dati!$D$58</f>
        <v>58.705882352941174</v>
      </c>
      <c r="C38" s="3">
        <f>B38-1*Dati!$D$59</f>
        <v>49.480386989228592</v>
      </c>
      <c r="D38" s="3">
        <f>B38+1*Dati!$D$59</f>
        <v>67.931377716653756</v>
      </c>
      <c r="E38" s="3">
        <f>B38-2*Dati!$D$59</f>
        <v>40.254891625516002</v>
      </c>
      <c r="F38" s="3">
        <f>B38+2*Dati!$D$59</f>
        <v>77.156873080366353</v>
      </c>
      <c r="G38" s="3">
        <f>B38-3*Dati!$D$59</f>
        <v>31.029396261803416</v>
      </c>
      <c r="H38" s="3">
        <f>B38+3*Dati!$D$59</f>
        <v>86.382368444078935</v>
      </c>
      <c r="I38" s="3"/>
      <c r="J38" s="3">
        <f>Dati!$E$58</f>
        <v>1.6674509803921564</v>
      </c>
      <c r="K38" s="3">
        <f>J38-1*Dati!$E$59</f>
        <v>1.5839801917950693</v>
      </c>
      <c r="L38" s="3">
        <f>J38+1*Dati!$E$59</f>
        <v>1.7509217689892436</v>
      </c>
      <c r="M38" s="3">
        <f>J38-2*Dati!$E$59</f>
        <v>1.5005094031979822</v>
      </c>
      <c r="N38" s="3">
        <f>J38+2*Dati!$E$59</f>
        <v>1.8343925575863307</v>
      </c>
      <c r="O38" s="3">
        <f>J38-3*Dati!$E$59</f>
        <v>1.4170386146008951</v>
      </c>
      <c r="P38" s="3">
        <f>J38+3*Dati!$E$59</f>
        <v>1.9178633461834178</v>
      </c>
      <c r="Q38" s="3"/>
      <c r="R38" s="3">
        <f>Dati!$F$58</f>
        <v>21.068706672898998</v>
      </c>
      <c r="S38" s="3">
        <f>R38-1*Dati!$F$59</f>
        <v>18.540149783579771</v>
      </c>
      <c r="T38" s="3">
        <f>R38+1*Dati!$F$59</f>
        <v>23.597263562218224</v>
      </c>
      <c r="U38" s="3">
        <f>R38-2*Dati!$F$59</f>
        <v>16.011592894260545</v>
      </c>
      <c r="V38" s="3">
        <f>R38+2*Dati!$F$59</f>
        <v>26.12582045153745</v>
      </c>
      <c r="W38" s="3">
        <f>R38-3*Dati!$F$59</f>
        <v>13.483036004941317</v>
      </c>
      <c r="X38" s="3">
        <f>R38+3*Dati!$F$59</f>
        <v>28.654377340856676</v>
      </c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x14ac:dyDescent="0.3">
      <c r="A39" s="1">
        <v>37</v>
      </c>
      <c r="B39" s="3">
        <f>Dati!$D$58</f>
        <v>58.705882352941174</v>
      </c>
      <c r="C39" s="3">
        <f>B39-1*Dati!$D$59</f>
        <v>49.480386989228592</v>
      </c>
      <c r="D39" s="3">
        <f>B39+1*Dati!$D$59</f>
        <v>67.931377716653756</v>
      </c>
      <c r="E39" s="3">
        <f>B39-2*Dati!$D$59</f>
        <v>40.254891625516002</v>
      </c>
      <c r="F39" s="3">
        <f>B39+2*Dati!$D$59</f>
        <v>77.156873080366353</v>
      </c>
      <c r="G39" s="3">
        <f>B39-3*Dati!$D$59</f>
        <v>31.029396261803416</v>
      </c>
      <c r="H39" s="3">
        <f>B39+3*Dati!$D$59</f>
        <v>86.382368444078935</v>
      </c>
      <c r="I39" s="3"/>
      <c r="J39" s="3">
        <f>Dati!$E$58</f>
        <v>1.6674509803921564</v>
      </c>
      <c r="K39" s="3">
        <f>J39-1*Dati!$E$59</f>
        <v>1.5839801917950693</v>
      </c>
      <c r="L39" s="3">
        <f>J39+1*Dati!$E$59</f>
        <v>1.7509217689892436</v>
      </c>
      <c r="M39" s="3">
        <f>J39-2*Dati!$E$59</f>
        <v>1.5005094031979822</v>
      </c>
      <c r="N39" s="3">
        <f>J39+2*Dati!$E$59</f>
        <v>1.8343925575863307</v>
      </c>
      <c r="O39" s="3">
        <f>J39-3*Dati!$E$59</f>
        <v>1.4170386146008951</v>
      </c>
      <c r="P39" s="3">
        <f>J39+3*Dati!$E$59</f>
        <v>1.9178633461834178</v>
      </c>
      <c r="Q39" s="3"/>
      <c r="R39" s="3">
        <f>Dati!$F$58</f>
        <v>21.068706672898998</v>
      </c>
      <c r="S39" s="3">
        <f>R39-1*Dati!$F$59</f>
        <v>18.540149783579771</v>
      </c>
      <c r="T39" s="3">
        <f>R39+1*Dati!$F$59</f>
        <v>23.597263562218224</v>
      </c>
      <c r="U39" s="3">
        <f>R39-2*Dati!$F$59</f>
        <v>16.011592894260545</v>
      </c>
      <c r="V39" s="3">
        <f>R39+2*Dati!$F$59</f>
        <v>26.12582045153745</v>
      </c>
      <c r="W39" s="3">
        <f>R39-3*Dati!$F$59</f>
        <v>13.483036004941317</v>
      </c>
      <c r="X39" s="3">
        <f>R39+3*Dati!$F$59</f>
        <v>28.654377340856676</v>
      </c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x14ac:dyDescent="0.3">
      <c r="A40" s="1">
        <v>38</v>
      </c>
      <c r="B40" s="3">
        <f>Dati!$D$58</f>
        <v>58.705882352941174</v>
      </c>
      <c r="C40" s="3">
        <f>B40-1*Dati!$D$59</f>
        <v>49.480386989228592</v>
      </c>
      <c r="D40" s="3">
        <f>B40+1*Dati!$D$59</f>
        <v>67.931377716653756</v>
      </c>
      <c r="E40" s="3">
        <f>B40-2*Dati!$D$59</f>
        <v>40.254891625516002</v>
      </c>
      <c r="F40" s="3">
        <f>B40+2*Dati!$D$59</f>
        <v>77.156873080366353</v>
      </c>
      <c r="G40" s="3">
        <f>B40-3*Dati!$D$59</f>
        <v>31.029396261803416</v>
      </c>
      <c r="H40" s="3">
        <f>B40+3*Dati!$D$59</f>
        <v>86.382368444078935</v>
      </c>
      <c r="I40" s="3"/>
      <c r="J40" s="3">
        <f>Dati!$E$58</f>
        <v>1.6674509803921564</v>
      </c>
      <c r="K40" s="3">
        <f>J40-1*Dati!$E$59</f>
        <v>1.5839801917950693</v>
      </c>
      <c r="L40" s="3">
        <f>J40+1*Dati!$E$59</f>
        <v>1.7509217689892436</v>
      </c>
      <c r="M40" s="3">
        <f>J40-2*Dati!$E$59</f>
        <v>1.5005094031979822</v>
      </c>
      <c r="N40" s="3">
        <f>J40+2*Dati!$E$59</f>
        <v>1.8343925575863307</v>
      </c>
      <c r="O40" s="3">
        <f>J40-3*Dati!$E$59</f>
        <v>1.4170386146008951</v>
      </c>
      <c r="P40" s="3">
        <f>J40+3*Dati!$E$59</f>
        <v>1.9178633461834178</v>
      </c>
      <c r="Q40" s="3"/>
      <c r="R40" s="3">
        <f>Dati!$F$58</f>
        <v>21.068706672898998</v>
      </c>
      <c r="S40" s="3">
        <f>R40-1*Dati!$F$59</f>
        <v>18.540149783579771</v>
      </c>
      <c r="T40" s="3">
        <f>R40+1*Dati!$F$59</f>
        <v>23.597263562218224</v>
      </c>
      <c r="U40" s="3">
        <f>R40-2*Dati!$F$59</f>
        <v>16.011592894260545</v>
      </c>
      <c r="V40" s="3">
        <f>R40+2*Dati!$F$59</f>
        <v>26.12582045153745</v>
      </c>
      <c r="W40" s="3">
        <f>R40-3*Dati!$F$59</f>
        <v>13.483036004941317</v>
      </c>
      <c r="X40" s="3">
        <f>R40+3*Dati!$F$59</f>
        <v>28.654377340856676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x14ac:dyDescent="0.3">
      <c r="A41" s="1">
        <v>39</v>
      </c>
      <c r="B41" s="3">
        <f>Dati!$D$58</f>
        <v>58.705882352941174</v>
      </c>
      <c r="C41" s="3">
        <f>B41-1*Dati!$D$59</f>
        <v>49.480386989228592</v>
      </c>
      <c r="D41" s="3">
        <f>B41+1*Dati!$D$59</f>
        <v>67.931377716653756</v>
      </c>
      <c r="E41" s="3">
        <f>B41-2*Dati!$D$59</f>
        <v>40.254891625516002</v>
      </c>
      <c r="F41" s="3">
        <f>B41+2*Dati!$D$59</f>
        <v>77.156873080366353</v>
      </c>
      <c r="G41" s="3">
        <f>B41-3*Dati!$D$59</f>
        <v>31.029396261803416</v>
      </c>
      <c r="H41" s="3">
        <f>B41+3*Dati!$D$59</f>
        <v>86.382368444078935</v>
      </c>
      <c r="I41" s="3"/>
      <c r="J41" s="3">
        <f>Dati!$E$58</f>
        <v>1.6674509803921564</v>
      </c>
      <c r="K41" s="3">
        <f>J41-1*Dati!$E$59</f>
        <v>1.5839801917950693</v>
      </c>
      <c r="L41" s="3">
        <f>J41+1*Dati!$E$59</f>
        <v>1.7509217689892436</v>
      </c>
      <c r="M41" s="3">
        <f>J41-2*Dati!$E$59</f>
        <v>1.5005094031979822</v>
      </c>
      <c r="N41" s="3">
        <f>J41+2*Dati!$E$59</f>
        <v>1.8343925575863307</v>
      </c>
      <c r="O41" s="3">
        <f>J41-3*Dati!$E$59</f>
        <v>1.4170386146008951</v>
      </c>
      <c r="P41" s="3">
        <f>J41+3*Dati!$E$59</f>
        <v>1.9178633461834178</v>
      </c>
      <c r="Q41" s="3"/>
      <c r="R41" s="3">
        <f>Dati!$F$58</f>
        <v>21.068706672898998</v>
      </c>
      <c r="S41" s="3">
        <f>R41-1*Dati!$F$59</f>
        <v>18.540149783579771</v>
      </c>
      <c r="T41" s="3">
        <f>R41+1*Dati!$F$59</f>
        <v>23.597263562218224</v>
      </c>
      <c r="U41" s="3">
        <f>R41-2*Dati!$F$59</f>
        <v>16.011592894260545</v>
      </c>
      <c r="V41" s="3">
        <f>R41+2*Dati!$F$59</f>
        <v>26.12582045153745</v>
      </c>
      <c r="W41" s="3">
        <f>R41-3*Dati!$F$59</f>
        <v>13.483036004941317</v>
      </c>
      <c r="X41" s="3">
        <f>R41+3*Dati!$F$59</f>
        <v>28.654377340856676</v>
      </c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x14ac:dyDescent="0.3">
      <c r="A42" s="1">
        <v>40</v>
      </c>
      <c r="B42" s="3">
        <f>Dati!$D$58</f>
        <v>58.705882352941174</v>
      </c>
      <c r="C42" s="3">
        <f>B42-1*Dati!$D$59</f>
        <v>49.480386989228592</v>
      </c>
      <c r="D42" s="3">
        <f>B42+1*Dati!$D$59</f>
        <v>67.931377716653756</v>
      </c>
      <c r="E42" s="3">
        <f>B42-2*Dati!$D$59</f>
        <v>40.254891625516002</v>
      </c>
      <c r="F42" s="3">
        <f>B42+2*Dati!$D$59</f>
        <v>77.156873080366353</v>
      </c>
      <c r="G42" s="3">
        <f>B42-3*Dati!$D$59</f>
        <v>31.029396261803416</v>
      </c>
      <c r="H42" s="3">
        <f>B42+3*Dati!$D$59</f>
        <v>86.382368444078935</v>
      </c>
      <c r="I42" s="3"/>
      <c r="J42" s="3">
        <f>Dati!$E$58</f>
        <v>1.6674509803921564</v>
      </c>
      <c r="K42" s="3">
        <f>J42-1*Dati!$E$59</f>
        <v>1.5839801917950693</v>
      </c>
      <c r="L42" s="3">
        <f>J42+1*Dati!$E$59</f>
        <v>1.7509217689892436</v>
      </c>
      <c r="M42" s="3">
        <f>J42-2*Dati!$E$59</f>
        <v>1.5005094031979822</v>
      </c>
      <c r="N42" s="3">
        <f>J42+2*Dati!$E$59</f>
        <v>1.8343925575863307</v>
      </c>
      <c r="O42" s="3">
        <f>J42-3*Dati!$E$59</f>
        <v>1.4170386146008951</v>
      </c>
      <c r="P42" s="3">
        <f>J42+3*Dati!$E$59</f>
        <v>1.9178633461834178</v>
      </c>
      <c r="Q42" s="3"/>
      <c r="R42" s="3">
        <f>Dati!$F$58</f>
        <v>21.068706672898998</v>
      </c>
      <c r="S42" s="3">
        <f>R42-1*Dati!$F$59</f>
        <v>18.540149783579771</v>
      </c>
      <c r="T42" s="3">
        <f>R42+1*Dati!$F$59</f>
        <v>23.597263562218224</v>
      </c>
      <c r="U42" s="3">
        <f>R42-2*Dati!$F$59</f>
        <v>16.011592894260545</v>
      </c>
      <c r="V42" s="3">
        <f>R42+2*Dati!$F$59</f>
        <v>26.12582045153745</v>
      </c>
      <c r="W42" s="3">
        <f>R42-3*Dati!$F$59</f>
        <v>13.483036004941317</v>
      </c>
      <c r="X42" s="3">
        <f>R42+3*Dati!$F$59</f>
        <v>28.654377340856676</v>
      </c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x14ac:dyDescent="0.3">
      <c r="A43" s="1">
        <v>41</v>
      </c>
      <c r="B43" s="3">
        <f>Dati!$D$58</f>
        <v>58.705882352941174</v>
      </c>
      <c r="C43" s="3">
        <f>B43-1*Dati!$D$59</f>
        <v>49.480386989228592</v>
      </c>
      <c r="D43" s="3">
        <f>B43+1*Dati!$D$59</f>
        <v>67.931377716653756</v>
      </c>
      <c r="E43" s="3">
        <f>B43-2*Dati!$D$59</f>
        <v>40.254891625516002</v>
      </c>
      <c r="F43" s="3">
        <f>B43+2*Dati!$D$59</f>
        <v>77.156873080366353</v>
      </c>
      <c r="G43" s="3">
        <f>B43-3*Dati!$D$59</f>
        <v>31.029396261803416</v>
      </c>
      <c r="H43" s="3">
        <f>B43+3*Dati!$D$59</f>
        <v>86.382368444078935</v>
      </c>
      <c r="I43" s="3"/>
      <c r="J43" s="3">
        <f>Dati!$E$58</f>
        <v>1.6674509803921564</v>
      </c>
      <c r="K43" s="3">
        <f>J43-1*Dati!$E$59</f>
        <v>1.5839801917950693</v>
      </c>
      <c r="L43" s="3">
        <f>J43+1*Dati!$E$59</f>
        <v>1.7509217689892436</v>
      </c>
      <c r="M43" s="3">
        <f>J43-2*Dati!$E$59</f>
        <v>1.5005094031979822</v>
      </c>
      <c r="N43" s="3">
        <f>J43+2*Dati!$E$59</f>
        <v>1.8343925575863307</v>
      </c>
      <c r="O43" s="3">
        <f>J43-3*Dati!$E$59</f>
        <v>1.4170386146008951</v>
      </c>
      <c r="P43" s="3">
        <f>J43+3*Dati!$E$59</f>
        <v>1.9178633461834178</v>
      </c>
      <c r="Q43" s="3"/>
      <c r="R43" s="3">
        <f>Dati!$F$58</f>
        <v>21.068706672898998</v>
      </c>
      <c r="S43" s="3">
        <f>R43-1*Dati!$F$59</f>
        <v>18.540149783579771</v>
      </c>
      <c r="T43" s="3">
        <f>R43+1*Dati!$F$59</f>
        <v>23.597263562218224</v>
      </c>
      <c r="U43" s="3">
        <f>R43-2*Dati!$F$59</f>
        <v>16.011592894260545</v>
      </c>
      <c r="V43" s="3">
        <f>R43+2*Dati!$F$59</f>
        <v>26.12582045153745</v>
      </c>
      <c r="W43" s="3">
        <f>R43-3*Dati!$F$59</f>
        <v>13.483036004941317</v>
      </c>
      <c r="X43" s="3">
        <f>R43+3*Dati!$F$59</f>
        <v>28.654377340856676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x14ac:dyDescent="0.3">
      <c r="A44" s="1">
        <v>42</v>
      </c>
      <c r="B44" s="3">
        <f>Dati!$D$58</f>
        <v>58.705882352941174</v>
      </c>
      <c r="C44" s="3">
        <f>B44-1*Dati!$D$59</f>
        <v>49.480386989228592</v>
      </c>
      <c r="D44" s="3">
        <f>B44+1*Dati!$D$59</f>
        <v>67.931377716653756</v>
      </c>
      <c r="E44" s="3">
        <f>B44-2*Dati!$D$59</f>
        <v>40.254891625516002</v>
      </c>
      <c r="F44" s="3">
        <f>B44+2*Dati!$D$59</f>
        <v>77.156873080366353</v>
      </c>
      <c r="G44" s="3">
        <f>B44-3*Dati!$D$59</f>
        <v>31.029396261803416</v>
      </c>
      <c r="H44" s="3">
        <f>B44+3*Dati!$D$59</f>
        <v>86.382368444078935</v>
      </c>
      <c r="I44" s="3"/>
      <c r="J44" s="3">
        <f>Dati!$E$58</f>
        <v>1.6674509803921564</v>
      </c>
      <c r="K44" s="3">
        <f>J44-1*Dati!$E$59</f>
        <v>1.5839801917950693</v>
      </c>
      <c r="L44" s="3">
        <f>J44+1*Dati!$E$59</f>
        <v>1.7509217689892436</v>
      </c>
      <c r="M44" s="3">
        <f>J44-2*Dati!$E$59</f>
        <v>1.5005094031979822</v>
      </c>
      <c r="N44" s="3">
        <f>J44+2*Dati!$E$59</f>
        <v>1.8343925575863307</v>
      </c>
      <c r="O44" s="3">
        <f>J44-3*Dati!$E$59</f>
        <v>1.4170386146008951</v>
      </c>
      <c r="P44" s="3">
        <f>J44+3*Dati!$E$59</f>
        <v>1.9178633461834178</v>
      </c>
      <c r="Q44" s="3"/>
      <c r="R44" s="3">
        <f>Dati!$F$58</f>
        <v>21.068706672898998</v>
      </c>
      <c r="S44" s="3">
        <f>R44-1*Dati!$F$59</f>
        <v>18.540149783579771</v>
      </c>
      <c r="T44" s="3">
        <f>R44+1*Dati!$F$59</f>
        <v>23.597263562218224</v>
      </c>
      <c r="U44" s="3">
        <f>R44-2*Dati!$F$59</f>
        <v>16.011592894260545</v>
      </c>
      <c r="V44" s="3">
        <f>R44+2*Dati!$F$59</f>
        <v>26.12582045153745</v>
      </c>
      <c r="W44" s="3">
        <f>R44-3*Dati!$F$59</f>
        <v>13.483036004941317</v>
      </c>
      <c r="X44" s="3">
        <f>R44+3*Dati!$F$59</f>
        <v>28.654377340856676</v>
      </c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x14ac:dyDescent="0.3">
      <c r="A45" s="1">
        <v>43</v>
      </c>
      <c r="B45" s="3">
        <f>Dati!$D$58</f>
        <v>58.705882352941174</v>
      </c>
      <c r="C45" s="3">
        <f>B45-1*Dati!$D$59</f>
        <v>49.480386989228592</v>
      </c>
      <c r="D45" s="3">
        <f>B45+1*Dati!$D$59</f>
        <v>67.931377716653756</v>
      </c>
      <c r="E45" s="3">
        <f>B45-2*Dati!$D$59</f>
        <v>40.254891625516002</v>
      </c>
      <c r="F45" s="3">
        <f>B45+2*Dati!$D$59</f>
        <v>77.156873080366353</v>
      </c>
      <c r="G45" s="3">
        <f>B45-3*Dati!$D$59</f>
        <v>31.029396261803416</v>
      </c>
      <c r="H45" s="3">
        <f>B45+3*Dati!$D$59</f>
        <v>86.382368444078935</v>
      </c>
      <c r="I45" s="3"/>
      <c r="J45" s="3">
        <f>Dati!$E$58</f>
        <v>1.6674509803921564</v>
      </c>
      <c r="K45" s="3">
        <f>J45-1*Dati!$E$59</f>
        <v>1.5839801917950693</v>
      </c>
      <c r="L45" s="3">
        <f>J45+1*Dati!$E$59</f>
        <v>1.7509217689892436</v>
      </c>
      <c r="M45" s="3">
        <f>J45-2*Dati!$E$59</f>
        <v>1.5005094031979822</v>
      </c>
      <c r="N45" s="3">
        <f>J45+2*Dati!$E$59</f>
        <v>1.8343925575863307</v>
      </c>
      <c r="O45" s="3">
        <f>J45-3*Dati!$E$59</f>
        <v>1.4170386146008951</v>
      </c>
      <c r="P45" s="3">
        <f>J45+3*Dati!$E$59</f>
        <v>1.9178633461834178</v>
      </c>
      <c r="Q45" s="3"/>
      <c r="R45" s="3">
        <f>Dati!$F$58</f>
        <v>21.068706672898998</v>
      </c>
      <c r="S45" s="3">
        <f>R45-1*Dati!$F$59</f>
        <v>18.540149783579771</v>
      </c>
      <c r="T45" s="3">
        <f>R45+1*Dati!$F$59</f>
        <v>23.597263562218224</v>
      </c>
      <c r="U45" s="3">
        <f>R45-2*Dati!$F$59</f>
        <v>16.011592894260545</v>
      </c>
      <c r="V45" s="3">
        <f>R45+2*Dati!$F$59</f>
        <v>26.12582045153745</v>
      </c>
      <c r="W45" s="3">
        <f>R45-3*Dati!$F$59</f>
        <v>13.483036004941317</v>
      </c>
      <c r="X45" s="3">
        <f>R45+3*Dati!$F$59</f>
        <v>28.654377340856676</v>
      </c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 x14ac:dyDescent="0.3">
      <c r="A46" s="1">
        <v>44</v>
      </c>
      <c r="B46" s="3">
        <f>Dati!$D$58</f>
        <v>58.705882352941174</v>
      </c>
      <c r="C46" s="3">
        <f>B46-1*Dati!$D$59</f>
        <v>49.480386989228592</v>
      </c>
      <c r="D46" s="3">
        <f>B46+1*Dati!$D$59</f>
        <v>67.931377716653756</v>
      </c>
      <c r="E46" s="3">
        <f>B46-2*Dati!$D$59</f>
        <v>40.254891625516002</v>
      </c>
      <c r="F46" s="3">
        <f>B46+2*Dati!$D$59</f>
        <v>77.156873080366353</v>
      </c>
      <c r="G46" s="3">
        <f>B46-3*Dati!$D$59</f>
        <v>31.029396261803416</v>
      </c>
      <c r="H46" s="3">
        <f>B46+3*Dati!$D$59</f>
        <v>86.382368444078935</v>
      </c>
      <c r="I46" s="3"/>
      <c r="J46" s="3">
        <f>Dati!$E$58</f>
        <v>1.6674509803921564</v>
      </c>
      <c r="K46" s="3">
        <f>J46-1*Dati!$E$59</f>
        <v>1.5839801917950693</v>
      </c>
      <c r="L46" s="3">
        <f>J46+1*Dati!$E$59</f>
        <v>1.7509217689892436</v>
      </c>
      <c r="M46" s="3">
        <f>J46-2*Dati!$E$59</f>
        <v>1.5005094031979822</v>
      </c>
      <c r="N46" s="3">
        <f>J46+2*Dati!$E$59</f>
        <v>1.8343925575863307</v>
      </c>
      <c r="O46" s="3">
        <f>J46-3*Dati!$E$59</f>
        <v>1.4170386146008951</v>
      </c>
      <c r="P46" s="3">
        <f>J46+3*Dati!$E$59</f>
        <v>1.9178633461834178</v>
      </c>
      <c r="Q46" s="3"/>
      <c r="R46" s="3">
        <f>Dati!$F$58</f>
        <v>21.068706672898998</v>
      </c>
      <c r="S46" s="3">
        <f>R46-1*Dati!$F$59</f>
        <v>18.540149783579771</v>
      </c>
      <c r="T46" s="3">
        <f>R46+1*Dati!$F$59</f>
        <v>23.597263562218224</v>
      </c>
      <c r="U46" s="3">
        <f>R46-2*Dati!$F$59</f>
        <v>16.011592894260545</v>
      </c>
      <c r="V46" s="3">
        <f>R46+2*Dati!$F$59</f>
        <v>26.12582045153745</v>
      </c>
      <c r="W46" s="3">
        <f>R46-3*Dati!$F$59</f>
        <v>13.483036004941317</v>
      </c>
      <c r="X46" s="3">
        <f>R46+3*Dati!$F$59</f>
        <v>28.654377340856676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x14ac:dyDescent="0.3">
      <c r="A47" s="1">
        <v>45</v>
      </c>
      <c r="B47" s="3">
        <f>Dati!$D$58</f>
        <v>58.705882352941174</v>
      </c>
      <c r="C47" s="3">
        <f>B47-1*Dati!$D$59</f>
        <v>49.480386989228592</v>
      </c>
      <c r="D47" s="3">
        <f>B47+1*Dati!$D$59</f>
        <v>67.931377716653756</v>
      </c>
      <c r="E47" s="3">
        <f>B47-2*Dati!$D$59</f>
        <v>40.254891625516002</v>
      </c>
      <c r="F47" s="3">
        <f>B47+2*Dati!$D$59</f>
        <v>77.156873080366353</v>
      </c>
      <c r="G47" s="3">
        <f>B47-3*Dati!$D$59</f>
        <v>31.029396261803416</v>
      </c>
      <c r="H47" s="3">
        <f>B47+3*Dati!$D$59</f>
        <v>86.382368444078935</v>
      </c>
      <c r="I47" s="3"/>
      <c r="J47" s="3">
        <f>Dati!$E$58</f>
        <v>1.6674509803921564</v>
      </c>
      <c r="K47" s="3">
        <f>J47-1*Dati!$E$59</f>
        <v>1.5839801917950693</v>
      </c>
      <c r="L47" s="3">
        <f>J47+1*Dati!$E$59</f>
        <v>1.7509217689892436</v>
      </c>
      <c r="M47" s="3">
        <f>J47-2*Dati!$E$59</f>
        <v>1.5005094031979822</v>
      </c>
      <c r="N47" s="3">
        <f>J47+2*Dati!$E$59</f>
        <v>1.8343925575863307</v>
      </c>
      <c r="O47" s="3">
        <f>J47-3*Dati!$E$59</f>
        <v>1.4170386146008951</v>
      </c>
      <c r="P47" s="3">
        <f>J47+3*Dati!$E$59</f>
        <v>1.9178633461834178</v>
      </c>
      <c r="Q47" s="3"/>
      <c r="R47" s="3">
        <f>Dati!$F$58</f>
        <v>21.068706672898998</v>
      </c>
      <c r="S47" s="3">
        <f>R47-1*Dati!$F$59</f>
        <v>18.540149783579771</v>
      </c>
      <c r="T47" s="3">
        <f>R47+1*Dati!$F$59</f>
        <v>23.597263562218224</v>
      </c>
      <c r="U47" s="3">
        <f>R47-2*Dati!$F$59</f>
        <v>16.011592894260545</v>
      </c>
      <c r="V47" s="3">
        <f>R47+2*Dati!$F$59</f>
        <v>26.12582045153745</v>
      </c>
      <c r="W47" s="3">
        <f>R47-3*Dati!$F$59</f>
        <v>13.483036004941317</v>
      </c>
      <c r="X47" s="3">
        <f>R47+3*Dati!$F$59</f>
        <v>28.654377340856676</v>
      </c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x14ac:dyDescent="0.3">
      <c r="A48" s="1">
        <v>46</v>
      </c>
      <c r="B48" s="3">
        <f>Dati!$D$58</f>
        <v>58.705882352941174</v>
      </c>
      <c r="C48" s="3">
        <f>B48-1*Dati!$D$59</f>
        <v>49.480386989228592</v>
      </c>
      <c r="D48" s="3">
        <f>B48+1*Dati!$D$59</f>
        <v>67.931377716653756</v>
      </c>
      <c r="E48" s="3">
        <f>B48-2*Dati!$D$59</f>
        <v>40.254891625516002</v>
      </c>
      <c r="F48" s="3">
        <f>B48+2*Dati!$D$59</f>
        <v>77.156873080366353</v>
      </c>
      <c r="G48" s="3">
        <f>B48-3*Dati!$D$59</f>
        <v>31.029396261803416</v>
      </c>
      <c r="H48" s="3">
        <f>B48+3*Dati!$D$59</f>
        <v>86.382368444078935</v>
      </c>
      <c r="I48" s="3"/>
      <c r="J48" s="3">
        <f>Dati!$E$58</f>
        <v>1.6674509803921564</v>
      </c>
      <c r="K48" s="3">
        <f>J48-1*Dati!$E$59</f>
        <v>1.5839801917950693</v>
      </c>
      <c r="L48" s="3">
        <f>J48+1*Dati!$E$59</f>
        <v>1.7509217689892436</v>
      </c>
      <c r="M48" s="3">
        <f>J48-2*Dati!$E$59</f>
        <v>1.5005094031979822</v>
      </c>
      <c r="N48" s="3">
        <f>J48+2*Dati!$E$59</f>
        <v>1.8343925575863307</v>
      </c>
      <c r="O48" s="3">
        <f>J48-3*Dati!$E$59</f>
        <v>1.4170386146008951</v>
      </c>
      <c r="P48" s="3">
        <f>J48+3*Dati!$E$59</f>
        <v>1.9178633461834178</v>
      </c>
      <c r="Q48" s="3"/>
      <c r="R48" s="3">
        <f>Dati!$F$58</f>
        <v>21.068706672898998</v>
      </c>
      <c r="S48" s="3">
        <f>R48-1*Dati!$F$59</f>
        <v>18.540149783579771</v>
      </c>
      <c r="T48" s="3">
        <f>R48+1*Dati!$F$59</f>
        <v>23.597263562218224</v>
      </c>
      <c r="U48" s="3">
        <f>R48-2*Dati!$F$59</f>
        <v>16.011592894260545</v>
      </c>
      <c r="V48" s="3">
        <f>R48+2*Dati!$F$59</f>
        <v>26.12582045153745</v>
      </c>
      <c r="W48" s="3">
        <f>R48-3*Dati!$F$59</f>
        <v>13.483036004941317</v>
      </c>
      <c r="X48" s="3">
        <f>R48+3*Dati!$F$59</f>
        <v>28.654377340856676</v>
      </c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x14ac:dyDescent="0.3">
      <c r="A49" s="1">
        <v>47</v>
      </c>
      <c r="B49" s="3">
        <f>Dati!$D$58</f>
        <v>58.705882352941174</v>
      </c>
      <c r="C49" s="3">
        <f>B49-1*Dati!$D$59</f>
        <v>49.480386989228592</v>
      </c>
      <c r="D49" s="3">
        <f>B49+1*Dati!$D$59</f>
        <v>67.931377716653756</v>
      </c>
      <c r="E49" s="3">
        <f>B49-2*Dati!$D$59</f>
        <v>40.254891625516002</v>
      </c>
      <c r="F49" s="3">
        <f>B49+2*Dati!$D$59</f>
        <v>77.156873080366353</v>
      </c>
      <c r="G49" s="3">
        <f>B49-3*Dati!$D$59</f>
        <v>31.029396261803416</v>
      </c>
      <c r="H49" s="3">
        <f>B49+3*Dati!$D$59</f>
        <v>86.382368444078935</v>
      </c>
      <c r="I49" s="3"/>
      <c r="J49" s="3">
        <f>Dati!$E$58</f>
        <v>1.6674509803921564</v>
      </c>
      <c r="K49" s="3">
        <f>J49-1*Dati!$E$59</f>
        <v>1.5839801917950693</v>
      </c>
      <c r="L49" s="3">
        <f>J49+1*Dati!$E$59</f>
        <v>1.7509217689892436</v>
      </c>
      <c r="M49" s="3">
        <f>J49-2*Dati!$E$59</f>
        <v>1.5005094031979822</v>
      </c>
      <c r="N49" s="3">
        <f>J49+2*Dati!$E$59</f>
        <v>1.8343925575863307</v>
      </c>
      <c r="O49" s="3">
        <f>J49-3*Dati!$E$59</f>
        <v>1.4170386146008951</v>
      </c>
      <c r="P49" s="3">
        <f>J49+3*Dati!$E$59</f>
        <v>1.9178633461834178</v>
      </c>
      <c r="Q49" s="3"/>
      <c r="R49" s="3">
        <f>Dati!$F$58</f>
        <v>21.068706672898998</v>
      </c>
      <c r="S49" s="3">
        <f>R49-1*Dati!$F$59</f>
        <v>18.540149783579771</v>
      </c>
      <c r="T49" s="3">
        <f>R49+1*Dati!$F$59</f>
        <v>23.597263562218224</v>
      </c>
      <c r="U49" s="3">
        <f>R49-2*Dati!$F$59</f>
        <v>16.011592894260545</v>
      </c>
      <c r="V49" s="3">
        <f>R49+2*Dati!$F$59</f>
        <v>26.12582045153745</v>
      </c>
      <c r="W49" s="3">
        <f>R49-3*Dati!$F$59</f>
        <v>13.483036004941317</v>
      </c>
      <c r="X49" s="3">
        <f>R49+3*Dati!$F$59</f>
        <v>28.654377340856676</v>
      </c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 x14ac:dyDescent="0.3">
      <c r="A50" s="1">
        <v>48</v>
      </c>
      <c r="B50" s="3">
        <f>Dati!$D$58</f>
        <v>58.705882352941174</v>
      </c>
      <c r="C50" s="3">
        <f>B50-1*Dati!$D$59</f>
        <v>49.480386989228592</v>
      </c>
      <c r="D50" s="3">
        <f>B50+1*Dati!$D$59</f>
        <v>67.931377716653756</v>
      </c>
      <c r="E50" s="3">
        <f>B50-2*Dati!$D$59</f>
        <v>40.254891625516002</v>
      </c>
      <c r="F50" s="3">
        <f>B50+2*Dati!$D$59</f>
        <v>77.156873080366353</v>
      </c>
      <c r="G50" s="3">
        <f>B50-3*Dati!$D$59</f>
        <v>31.029396261803416</v>
      </c>
      <c r="H50" s="3">
        <f>B50+3*Dati!$D$59</f>
        <v>86.382368444078935</v>
      </c>
      <c r="I50" s="3"/>
      <c r="J50" s="3">
        <f>Dati!$E$58</f>
        <v>1.6674509803921564</v>
      </c>
      <c r="K50" s="3">
        <f>J50-1*Dati!$E$59</f>
        <v>1.5839801917950693</v>
      </c>
      <c r="L50" s="3">
        <f>J50+1*Dati!$E$59</f>
        <v>1.7509217689892436</v>
      </c>
      <c r="M50" s="3">
        <f>J50-2*Dati!$E$59</f>
        <v>1.5005094031979822</v>
      </c>
      <c r="N50" s="3">
        <f>J50+2*Dati!$E$59</f>
        <v>1.8343925575863307</v>
      </c>
      <c r="O50" s="3">
        <f>J50-3*Dati!$E$59</f>
        <v>1.4170386146008951</v>
      </c>
      <c r="P50" s="3">
        <f>J50+3*Dati!$E$59</f>
        <v>1.9178633461834178</v>
      </c>
      <c r="Q50" s="3"/>
      <c r="R50" s="3">
        <f>Dati!$F$58</f>
        <v>21.068706672898998</v>
      </c>
      <c r="S50" s="3">
        <f>R50-1*Dati!$F$59</f>
        <v>18.540149783579771</v>
      </c>
      <c r="T50" s="3">
        <f>R50+1*Dati!$F$59</f>
        <v>23.597263562218224</v>
      </c>
      <c r="U50" s="3">
        <f>R50-2*Dati!$F$59</f>
        <v>16.011592894260545</v>
      </c>
      <c r="V50" s="3">
        <f>R50+2*Dati!$F$59</f>
        <v>26.12582045153745</v>
      </c>
      <c r="W50" s="3">
        <f>R50-3*Dati!$F$59</f>
        <v>13.483036004941317</v>
      </c>
      <c r="X50" s="3">
        <f>R50+3*Dati!$F$59</f>
        <v>28.654377340856676</v>
      </c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 x14ac:dyDescent="0.3">
      <c r="A51" s="1">
        <v>49</v>
      </c>
      <c r="B51" s="3">
        <f>Dati!$D$58</f>
        <v>58.705882352941174</v>
      </c>
      <c r="C51" s="3">
        <f>B51-1*Dati!$D$59</f>
        <v>49.480386989228592</v>
      </c>
      <c r="D51" s="3">
        <f>B51+1*Dati!$D$59</f>
        <v>67.931377716653756</v>
      </c>
      <c r="E51" s="3">
        <f>B51-2*Dati!$D$59</f>
        <v>40.254891625516002</v>
      </c>
      <c r="F51" s="3">
        <f>B51+2*Dati!$D$59</f>
        <v>77.156873080366353</v>
      </c>
      <c r="G51" s="3">
        <f>B51-3*Dati!$D$59</f>
        <v>31.029396261803416</v>
      </c>
      <c r="H51" s="3">
        <f>B51+3*Dati!$D$59</f>
        <v>86.382368444078935</v>
      </c>
      <c r="I51" s="3"/>
      <c r="J51" s="3">
        <f>Dati!$E$58</f>
        <v>1.6674509803921564</v>
      </c>
      <c r="K51" s="3">
        <f>J51-1*Dati!$E$59</f>
        <v>1.5839801917950693</v>
      </c>
      <c r="L51" s="3">
        <f>J51+1*Dati!$E$59</f>
        <v>1.7509217689892436</v>
      </c>
      <c r="M51" s="3">
        <f>J51-2*Dati!$E$59</f>
        <v>1.5005094031979822</v>
      </c>
      <c r="N51" s="3">
        <f>J51+2*Dati!$E$59</f>
        <v>1.8343925575863307</v>
      </c>
      <c r="O51" s="3">
        <f>J51-3*Dati!$E$59</f>
        <v>1.4170386146008951</v>
      </c>
      <c r="P51" s="3">
        <f>J51+3*Dati!$E$59</f>
        <v>1.9178633461834178</v>
      </c>
      <c r="Q51" s="3"/>
      <c r="R51" s="3">
        <f>Dati!$F$58</f>
        <v>21.068706672898998</v>
      </c>
      <c r="S51" s="3">
        <f>R51-1*Dati!$F$59</f>
        <v>18.540149783579771</v>
      </c>
      <c r="T51" s="3">
        <f>R51+1*Dati!$F$59</f>
        <v>23.597263562218224</v>
      </c>
      <c r="U51" s="3">
        <f>R51-2*Dati!$F$59</f>
        <v>16.011592894260545</v>
      </c>
      <c r="V51" s="3">
        <f>R51+2*Dati!$F$59</f>
        <v>26.12582045153745</v>
      </c>
      <c r="W51" s="3">
        <f>R51-3*Dati!$F$59</f>
        <v>13.483036004941317</v>
      </c>
      <c r="X51" s="3">
        <f>R51+3*Dati!$F$59</f>
        <v>28.654377340856676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x14ac:dyDescent="0.3">
      <c r="A52" s="1">
        <v>50</v>
      </c>
      <c r="B52" s="3">
        <f>Dati!$D$58</f>
        <v>58.705882352941174</v>
      </c>
      <c r="C52" s="3">
        <f>B52-1*Dati!$D$59</f>
        <v>49.480386989228592</v>
      </c>
      <c r="D52" s="3">
        <f>B52+1*Dati!$D$59</f>
        <v>67.931377716653756</v>
      </c>
      <c r="E52" s="3">
        <f>B52-2*Dati!$D$59</f>
        <v>40.254891625516002</v>
      </c>
      <c r="F52" s="3">
        <f>B52+2*Dati!$D$59</f>
        <v>77.156873080366353</v>
      </c>
      <c r="G52" s="3">
        <f>B52-3*Dati!$D$59</f>
        <v>31.029396261803416</v>
      </c>
      <c r="H52" s="3">
        <f>B52+3*Dati!$D$59</f>
        <v>86.382368444078935</v>
      </c>
      <c r="I52" s="3"/>
      <c r="J52" s="3">
        <f>Dati!$E$58</f>
        <v>1.6674509803921564</v>
      </c>
      <c r="K52" s="3">
        <f>J52-1*Dati!$E$59</f>
        <v>1.5839801917950693</v>
      </c>
      <c r="L52" s="3">
        <f>J52+1*Dati!$E$59</f>
        <v>1.7509217689892436</v>
      </c>
      <c r="M52" s="3">
        <f>J52-2*Dati!$E$59</f>
        <v>1.5005094031979822</v>
      </c>
      <c r="N52" s="3">
        <f>J52+2*Dati!$E$59</f>
        <v>1.8343925575863307</v>
      </c>
      <c r="O52" s="3">
        <f>J52-3*Dati!$E$59</f>
        <v>1.4170386146008951</v>
      </c>
      <c r="P52" s="3">
        <f>J52+3*Dati!$E$59</f>
        <v>1.9178633461834178</v>
      </c>
      <c r="Q52" s="3"/>
      <c r="R52" s="3">
        <f>Dati!$F$58</f>
        <v>21.068706672898998</v>
      </c>
      <c r="S52" s="3">
        <f>R52-1*Dati!$F$59</f>
        <v>18.540149783579771</v>
      </c>
      <c r="T52" s="3">
        <f>R52+1*Dati!$F$59</f>
        <v>23.597263562218224</v>
      </c>
      <c r="U52" s="3">
        <f>R52-2*Dati!$F$59</f>
        <v>16.011592894260545</v>
      </c>
      <c r="V52" s="3">
        <f>R52+2*Dati!$F$59</f>
        <v>26.12582045153745</v>
      </c>
      <c r="W52" s="3">
        <f>R52-3*Dati!$F$59</f>
        <v>13.483036004941317</v>
      </c>
      <c r="X52" s="3">
        <f>R52+3*Dati!$F$59</f>
        <v>28.654377340856676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 x14ac:dyDescent="0.3">
      <c r="A53" s="1">
        <v>51</v>
      </c>
      <c r="B53" s="3">
        <f>Dati!$D$58</f>
        <v>58.705882352941174</v>
      </c>
      <c r="C53" s="3">
        <f>B53-1*Dati!$D$59</f>
        <v>49.480386989228592</v>
      </c>
      <c r="D53" s="3">
        <f>B53+1*Dati!$D$59</f>
        <v>67.931377716653756</v>
      </c>
      <c r="E53" s="3">
        <f>B53-2*Dati!$D$59</f>
        <v>40.254891625516002</v>
      </c>
      <c r="F53" s="3">
        <f>B53+2*Dati!$D$59</f>
        <v>77.156873080366353</v>
      </c>
      <c r="G53" s="3">
        <f>B53-3*Dati!$D$59</f>
        <v>31.029396261803416</v>
      </c>
      <c r="H53" s="3">
        <f>B53+3*Dati!$D$59</f>
        <v>86.382368444078935</v>
      </c>
      <c r="I53" s="3"/>
      <c r="J53" s="3">
        <f>Dati!$E$58</f>
        <v>1.6674509803921564</v>
      </c>
      <c r="K53" s="3">
        <f>J53-1*Dati!$E$59</f>
        <v>1.5839801917950693</v>
      </c>
      <c r="L53" s="3">
        <f>J53+1*Dati!$E$59</f>
        <v>1.7509217689892436</v>
      </c>
      <c r="M53" s="3">
        <f>J53-2*Dati!$E$59</f>
        <v>1.5005094031979822</v>
      </c>
      <c r="N53" s="3">
        <f>J53+2*Dati!$E$59</f>
        <v>1.8343925575863307</v>
      </c>
      <c r="O53" s="3">
        <f>J53-3*Dati!$E$59</f>
        <v>1.4170386146008951</v>
      </c>
      <c r="P53" s="3">
        <f>J53+3*Dati!$E$59</f>
        <v>1.9178633461834178</v>
      </c>
      <c r="Q53" s="3"/>
      <c r="R53" s="3">
        <f>Dati!$F$58</f>
        <v>21.068706672898998</v>
      </c>
      <c r="S53" s="3">
        <f>R53-1*Dati!$F$59</f>
        <v>18.540149783579771</v>
      </c>
      <c r="T53" s="3">
        <f>R53+1*Dati!$F$59</f>
        <v>23.597263562218224</v>
      </c>
      <c r="U53" s="3">
        <f>R53-2*Dati!$F$59</f>
        <v>16.011592894260545</v>
      </c>
      <c r="V53" s="3">
        <f>R53+2*Dati!$F$59</f>
        <v>26.12582045153745</v>
      </c>
      <c r="W53" s="3">
        <f>R53-3*Dati!$F$59</f>
        <v>13.483036004941317</v>
      </c>
      <c r="X53" s="3">
        <f>R53+3*Dati!$F$59</f>
        <v>28.654377340856676</v>
      </c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</sheetData>
  <mergeCells count="3">
    <mergeCell ref="B1:H1"/>
    <mergeCell ref="J1:P1"/>
    <mergeCell ref="R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FoglioSupportoOutliers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Brunetti</dc:creator>
  <cp:lastModifiedBy>Domenico</cp:lastModifiedBy>
  <dcterms:created xsi:type="dcterms:W3CDTF">2019-01-07T10:24:35Z</dcterms:created>
  <dcterms:modified xsi:type="dcterms:W3CDTF">2019-12-09T17:46:47Z</dcterms:modified>
</cp:coreProperties>
</file>